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375" windowWidth="28275" windowHeight="14100"/>
  </bookViews>
  <sheets>
    <sheet name=" EN 1992-1-1-Charactarisitic " sheetId="1" r:id="rId1"/>
    <sheet name="RFEM-Input Positiv GZG" sheetId="2" r:id="rId2"/>
    <sheet name="RFEM-Input Negativ GZG" sheetId="3" r:id="rId3"/>
    <sheet name="Diagramm1" sheetId="7" r:id="rId4"/>
  </sheets>
  <definedNames>
    <definedName name="f_ck" localSheetId="0">' EN 1992-1-1-Charactarisitic '!#REF!</definedName>
    <definedName name="f_ck">#REF!</definedName>
    <definedName name="n" localSheetId="0">' EN 1992-1-1-Charactarisitic '!#REF!</definedName>
    <definedName name="n">#REF!</definedName>
  </definedNames>
  <calcPr calcId="125725"/>
</workbook>
</file>

<file path=xl/calcChain.xml><?xml version="1.0" encoding="utf-8"?>
<calcChain xmlns="http://schemas.openxmlformats.org/spreadsheetml/2006/main">
  <c r="B12" i="3"/>
  <c r="C12"/>
  <c r="B13"/>
  <c r="C13"/>
  <c r="B14"/>
  <c r="C14"/>
  <c r="B15"/>
  <c r="C15"/>
  <c r="B16"/>
  <c r="C16"/>
  <c r="B17"/>
  <c r="C17"/>
  <c r="B18"/>
  <c r="C18"/>
  <c r="B19"/>
  <c r="C19"/>
  <c r="B20"/>
  <c r="C20"/>
  <c r="B21"/>
  <c r="C21"/>
  <c r="H33" i="1"/>
  <c r="H34"/>
  <c r="H35"/>
  <c r="H36"/>
  <c r="H37"/>
  <c r="H38"/>
  <c r="H39"/>
  <c r="H40"/>
  <c r="H41"/>
  <c r="H42"/>
  <c r="H43"/>
  <c r="H44"/>
  <c r="H45"/>
  <c r="H46"/>
  <c r="H47"/>
  <c r="H48"/>
  <c r="G35"/>
  <c r="G36"/>
  <c r="G37"/>
  <c r="G38"/>
  <c r="G40"/>
  <c r="G41"/>
  <c r="G42"/>
  <c r="G43"/>
  <c r="G44"/>
  <c r="G45"/>
  <c r="G46"/>
  <c r="G47"/>
  <c r="G48"/>
  <c r="AB14"/>
  <c r="AA14"/>
  <c r="Y14"/>
  <c r="C16"/>
  <c r="C18"/>
  <c r="B11" i="3" s="1"/>
  <c r="C17" i="1"/>
  <c r="G39" s="1"/>
  <c r="C19"/>
  <c r="G27" s="1"/>
  <c r="H27"/>
  <c r="G20"/>
  <c r="G19"/>
  <c r="B4" i="2"/>
  <c r="B6"/>
  <c r="B5"/>
  <c r="AB16" i="1"/>
  <c r="AA16"/>
  <c r="Y16"/>
  <c r="AB15"/>
  <c r="AA15"/>
  <c r="Y15"/>
  <c r="AB13"/>
  <c r="AA13"/>
  <c r="Y13"/>
  <c r="AB12"/>
  <c r="AA12"/>
  <c r="Y12"/>
  <c r="AB11"/>
  <c r="AA11"/>
  <c r="Y11"/>
  <c r="AB10"/>
  <c r="AA10"/>
  <c r="Y10"/>
  <c r="C20" l="1"/>
  <c r="B9" i="3"/>
  <c r="B8"/>
  <c r="B10"/>
  <c r="G30" i="1"/>
  <c r="C3" i="2"/>
  <c r="H26" i="1"/>
  <c r="C4" i="2" s="1"/>
  <c r="H25" i="1"/>
  <c r="C5" i="2" s="1"/>
  <c r="H24" i="1"/>
  <c r="C6" i="2" s="1"/>
  <c r="H30" i="1" l="1"/>
  <c r="G32"/>
  <c r="B5" i="3" s="1"/>
  <c r="G33" i="1"/>
  <c r="B6" i="3" s="1"/>
  <c r="G34" i="1"/>
  <c r="B7" i="3" s="1"/>
  <c r="C6"/>
  <c r="G31" i="1"/>
  <c r="B4" i="3" s="1"/>
  <c r="H29" i="1"/>
  <c r="C8" i="3"/>
  <c r="C11"/>
  <c r="C9"/>
  <c r="C10"/>
  <c r="B3"/>
  <c r="C3"/>
  <c r="C2"/>
  <c r="H32" i="1" l="1"/>
  <c r="C5" i="3" s="1"/>
  <c r="C7"/>
  <c r="H31" i="1"/>
  <c r="C4" i="3" s="1"/>
  <c r="B3" i="2"/>
</calcChain>
</file>

<file path=xl/sharedStrings.xml><?xml version="1.0" encoding="utf-8"?>
<sst xmlns="http://schemas.openxmlformats.org/spreadsheetml/2006/main" count="71" uniqueCount="48">
  <si>
    <t>Inputs</t>
  </si>
  <si>
    <t>Graphical Results</t>
  </si>
  <si>
    <t>Pressure side: Parabola</t>
  </si>
  <si>
    <t>Tension side acc. to DafstB Steel fiber concrete</t>
  </si>
  <si>
    <t xml:space="preserve"> Parabola</t>
  </si>
  <si>
    <t>N/mm²</t>
  </si>
  <si>
    <r>
      <t>f</t>
    </r>
    <r>
      <rPr>
        <vertAlign val="superscript"/>
        <sz val="10"/>
        <rFont val="Arial"/>
        <family val="2"/>
      </rPr>
      <t>f</t>
    </r>
    <r>
      <rPr>
        <vertAlign val="subscript"/>
        <sz val="10"/>
        <rFont val="Arial"/>
        <family val="2"/>
      </rPr>
      <t>ctm,fl</t>
    </r>
  </si>
  <si>
    <r>
      <t>f</t>
    </r>
    <r>
      <rPr>
        <vertAlign val="superscript"/>
        <sz val="10"/>
        <rFont val="Arial"/>
        <family val="2"/>
      </rPr>
      <t>f</t>
    </r>
    <r>
      <rPr>
        <vertAlign val="subscript"/>
        <sz val="10"/>
        <rFont val="Arial"/>
        <family val="2"/>
      </rPr>
      <t>ctR,L1</t>
    </r>
  </si>
  <si>
    <r>
      <t>f</t>
    </r>
    <r>
      <rPr>
        <vertAlign val="superscript"/>
        <sz val="10"/>
        <rFont val="Arial"/>
        <family val="2"/>
      </rPr>
      <t>f</t>
    </r>
    <r>
      <rPr>
        <vertAlign val="subscript"/>
        <sz val="10"/>
        <rFont val="Arial"/>
        <family val="2"/>
      </rPr>
      <t>ctR,L2</t>
    </r>
  </si>
  <si>
    <t>k</t>
  </si>
  <si>
    <t>Numerical Results</t>
  </si>
  <si>
    <t xml:space="preserve">e </t>
  </si>
  <si>
    <t xml:space="preserve">Stress-Strain Diagram for Steel Fiber Concrete acc. to EN 1992-1-1 </t>
  </si>
  <si>
    <r>
      <t>f</t>
    </r>
    <r>
      <rPr>
        <vertAlign val="subscript"/>
        <sz val="10"/>
        <rFont val="Arial"/>
        <family val="2"/>
      </rPr>
      <t>cm</t>
    </r>
  </si>
  <si>
    <r>
      <t>E</t>
    </r>
    <r>
      <rPr>
        <vertAlign val="subscript"/>
        <sz val="10"/>
        <rFont val="Arial"/>
        <family val="2"/>
      </rPr>
      <t xml:space="preserve">cm </t>
    </r>
    <r>
      <rPr>
        <vertAlign val="subscript"/>
        <sz val="8"/>
        <rFont val="Arial"/>
        <family val="2"/>
      </rPr>
      <t>(secant)</t>
    </r>
  </si>
  <si>
    <r>
      <rPr>
        <sz val="10"/>
        <rFont val="Symbol"/>
        <family val="1"/>
        <charset val="2"/>
      </rPr>
      <t>e</t>
    </r>
    <r>
      <rPr>
        <vertAlign val="subscript"/>
        <sz val="10"/>
        <rFont val="Arial"/>
        <family val="2"/>
      </rPr>
      <t>c1</t>
    </r>
  </si>
  <si>
    <r>
      <rPr>
        <sz val="10"/>
        <rFont val="Symbol"/>
        <family val="1"/>
        <charset val="2"/>
      </rPr>
      <t>e</t>
    </r>
    <r>
      <rPr>
        <vertAlign val="subscript"/>
        <sz val="10"/>
        <rFont val="Arial"/>
        <family val="2"/>
      </rPr>
      <t>cu1</t>
    </r>
  </si>
  <si>
    <r>
      <rPr>
        <b/>
        <sz val="10"/>
        <rFont val="Symbol"/>
        <family val="1"/>
        <charset val="2"/>
      </rPr>
      <t>s</t>
    </r>
    <r>
      <rPr>
        <b/>
        <vertAlign val="subscript"/>
        <sz val="10"/>
        <rFont val="Arial"/>
        <family val="2"/>
      </rPr>
      <t>c</t>
    </r>
  </si>
  <si>
    <t>Notice</t>
  </si>
  <si>
    <r>
      <t>f</t>
    </r>
    <r>
      <rPr>
        <vertAlign val="superscript"/>
        <sz val="10"/>
        <rFont val="Arial"/>
        <family val="2"/>
      </rPr>
      <t>f</t>
    </r>
    <r>
      <rPr>
        <vertAlign val="subscript"/>
        <sz val="10"/>
        <rFont val="Arial"/>
        <family val="2"/>
      </rPr>
      <t>ct0,L1</t>
    </r>
  </si>
  <si>
    <r>
      <t>f</t>
    </r>
    <r>
      <rPr>
        <vertAlign val="superscript"/>
        <sz val="10"/>
        <rFont val="Arial"/>
        <family val="2"/>
      </rPr>
      <t>f</t>
    </r>
    <r>
      <rPr>
        <vertAlign val="subscript"/>
        <sz val="10"/>
        <rFont val="Arial"/>
        <family val="2"/>
      </rPr>
      <t>ct0,L2</t>
    </r>
  </si>
  <si>
    <t>Id</t>
  </si>
  <si>
    <t xml:space="preserve">Tension  </t>
  </si>
  <si>
    <t xml:space="preserve">Compression </t>
  </si>
  <si>
    <r>
      <rPr>
        <sz val="10"/>
        <rFont val="Symbol"/>
        <family val="1"/>
        <charset val="2"/>
      </rPr>
      <t>k</t>
    </r>
    <r>
      <rPr>
        <vertAlign val="superscript"/>
        <sz val="10"/>
        <rFont val="Arial"/>
        <family val="2"/>
      </rPr>
      <t>f</t>
    </r>
    <r>
      <rPr>
        <vertAlign val="subscript"/>
        <sz val="10"/>
        <rFont val="Arial"/>
        <family val="2"/>
      </rPr>
      <t>F</t>
    </r>
  </si>
  <si>
    <r>
      <rPr>
        <sz val="10"/>
        <rFont val="Symbol"/>
        <family val="1"/>
        <charset val="2"/>
      </rPr>
      <t>k</t>
    </r>
    <r>
      <rPr>
        <vertAlign val="superscript"/>
        <sz val="10"/>
        <rFont val="Arial"/>
        <family val="2"/>
      </rPr>
      <t>f</t>
    </r>
    <r>
      <rPr>
        <vertAlign val="subscript"/>
        <sz val="10"/>
        <rFont val="Arial"/>
        <family val="2"/>
      </rPr>
      <t>G</t>
    </r>
  </si>
  <si>
    <t>[‰]</t>
  </si>
  <si>
    <t>[-]</t>
  </si>
  <si>
    <t>Verformung 1</t>
  </si>
  <si>
    <t>Verformung 2</t>
  </si>
  <si>
    <r>
      <rPr>
        <sz val="11"/>
        <color theme="1"/>
        <rFont val="Symbol"/>
        <family val="1"/>
        <charset val="2"/>
      </rPr>
      <t>b</t>
    </r>
    <r>
      <rPr>
        <vertAlign val="subscript"/>
        <sz val="11"/>
        <color theme="1"/>
        <rFont val="Calibri"/>
        <family val="2"/>
        <scheme val="minor"/>
      </rPr>
      <t>L1</t>
    </r>
    <r>
      <rPr>
        <sz val="10"/>
        <rFont val="Arial"/>
        <family val="2"/>
      </rPr>
      <t xml:space="preserve"> =0,4</t>
    </r>
  </si>
  <si>
    <r>
      <rPr>
        <sz val="11"/>
        <color theme="1"/>
        <rFont val="Symbol"/>
        <family val="1"/>
        <charset val="2"/>
      </rPr>
      <t>b</t>
    </r>
    <r>
      <rPr>
        <vertAlign val="subscript"/>
        <sz val="11"/>
        <color theme="1"/>
        <rFont val="Calibri"/>
        <family val="2"/>
        <scheme val="minor"/>
      </rPr>
      <t>L2</t>
    </r>
    <r>
      <rPr>
        <sz val="10"/>
        <rFont val="Arial"/>
        <family val="2"/>
      </rPr>
      <t xml:space="preserve"> =0,25</t>
    </r>
  </si>
  <si>
    <r>
      <rPr>
        <sz val="11"/>
        <color theme="1"/>
        <rFont val="Symbol"/>
        <family val="1"/>
        <charset val="2"/>
      </rPr>
      <t>b</t>
    </r>
    <r>
      <rPr>
        <vertAlign val="subscript"/>
        <sz val="11"/>
        <color theme="1"/>
        <rFont val="Calibri"/>
        <family val="2"/>
        <scheme val="minor"/>
      </rPr>
      <t>u</t>
    </r>
    <r>
      <rPr>
        <sz val="10"/>
        <rFont val="Arial"/>
        <family val="2"/>
      </rPr>
      <t xml:space="preserve">= </t>
    </r>
    <r>
      <rPr>
        <sz val="11"/>
        <color theme="1"/>
        <rFont val="Symbol"/>
        <family val="1"/>
        <charset val="2"/>
      </rPr>
      <t>b</t>
    </r>
    <r>
      <rPr>
        <vertAlign val="subscript"/>
        <sz val="11"/>
        <color theme="1"/>
        <rFont val="Calibri"/>
        <family val="2"/>
        <scheme val="minor"/>
      </rPr>
      <t>s</t>
    </r>
    <r>
      <rPr>
        <sz val="10"/>
        <rFont val="Arial"/>
        <family val="2"/>
      </rPr>
      <t xml:space="preserve"> = 0,37</t>
    </r>
  </si>
  <si>
    <t>L1</t>
  </si>
  <si>
    <r>
      <t>f</t>
    </r>
    <r>
      <rPr>
        <b/>
        <vertAlign val="superscript"/>
        <sz val="11"/>
        <color theme="1"/>
        <rFont val="Calibri"/>
        <family val="2"/>
        <scheme val="minor"/>
      </rPr>
      <t>f</t>
    </r>
    <r>
      <rPr>
        <b/>
        <vertAlign val="subscript"/>
        <sz val="11"/>
        <color theme="1"/>
        <rFont val="Calibri"/>
        <family val="2"/>
        <scheme val="minor"/>
      </rPr>
      <t>ct0,L1</t>
    </r>
  </si>
  <si>
    <t>L2</t>
  </si>
  <si>
    <r>
      <t>f</t>
    </r>
    <r>
      <rPr>
        <b/>
        <vertAlign val="superscript"/>
        <sz val="11"/>
        <color theme="1"/>
        <rFont val="Calibri"/>
        <family val="2"/>
        <scheme val="minor"/>
      </rPr>
      <t>f</t>
    </r>
    <r>
      <rPr>
        <b/>
        <vertAlign val="subscript"/>
        <sz val="11"/>
        <color theme="1"/>
        <rFont val="Calibri"/>
        <family val="2"/>
        <scheme val="minor"/>
      </rPr>
      <t>ct0,L2</t>
    </r>
  </si>
  <si>
    <r>
      <t>f</t>
    </r>
    <r>
      <rPr>
        <b/>
        <vertAlign val="superscript"/>
        <sz val="11"/>
        <color theme="1"/>
        <rFont val="Calibri"/>
        <family val="2"/>
        <scheme val="minor"/>
      </rPr>
      <t>f</t>
    </r>
    <r>
      <rPr>
        <b/>
        <vertAlign val="subscript"/>
        <sz val="11"/>
        <color theme="1"/>
        <rFont val="Calibri"/>
        <family val="2"/>
        <scheme val="minor"/>
      </rPr>
      <t xml:space="preserve">ct0,u  </t>
    </r>
    <r>
      <rPr>
        <b/>
        <sz val="11"/>
        <color theme="1"/>
        <rFont val="Calibri"/>
        <family val="2"/>
        <scheme val="minor"/>
      </rPr>
      <t>/ f</t>
    </r>
    <r>
      <rPr>
        <b/>
        <vertAlign val="superscript"/>
        <sz val="11"/>
        <color theme="1"/>
        <rFont val="Calibri"/>
        <family val="2"/>
        <scheme val="minor"/>
      </rPr>
      <t>f</t>
    </r>
    <r>
      <rPr>
        <b/>
        <vertAlign val="subscript"/>
        <sz val="11"/>
        <color theme="1"/>
        <rFont val="Calibri"/>
        <family val="2"/>
        <scheme val="minor"/>
      </rPr>
      <t>ct0,s</t>
    </r>
  </si>
  <si>
    <r>
      <t xml:space="preserve">= L1 </t>
    </r>
    <r>
      <rPr>
        <sz val="11"/>
        <color theme="1"/>
        <rFont val="Calibri"/>
        <family val="2"/>
      </rPr>
      <t xml:space="preserve">· </t>
    </r>
    <r>
      <rPr>
        <sz val="11"/>
        <color theme="1"/>
        <rFont val="Symbol"/>
        <family val="1"/>
        <charset val="2"/>
      </rPr>
      <t>b</t>
    </r>
    <r>
      <rPr>
        <vertAlign val="subscript"/>
        <sz val="11"/>
        <color theme="1"/>
        <rFont val="Calibri"/>
        <family val="2"/>
        <scheme val="minor"/>
      </rPr>
      <t>L1</t>
    </r>
  </si>
  <si>
    <r>
      <t xml:space="preserve">= L2 </t>
    </r>
    <r>
      <rPr>
        <sz val="11"/>
        <color theme="1"/>
        <rFont val="Calibri"/>
        <family val="2"/>
      </rPr>
      <t xml:space="preserve">· </t>
    </r>
    <r>
      <rPr>
        <sz val="11"/>
        <color theme="1"/>
        <rFont val="Symbol"/>
        <family val="1"/>
        <charset val="2"/>
      </rPr>
      <t>b</t>
    </r>
    <r>
      <rPr>
        <vertAlign val="subscript"/>
        <sz val="11"/>
        <color theme="1"/>
        <rFont val="Calibri"/>
        <family val="2"/>
        <scheme val="minor"/>
      </rPr>
      <t>L2</t>
    </r>
  </si>
  <si>
    <r>
      <t xml:space="preserve">= L2 </t>
    </r>
    <r>
      <rPr>
        <sz val="11"/>
        <color theme="1"/>
        <rFont val="Calibri"/>
        <family val="2"/>
      </rPr>
      <t xml:space="preserve">· </t>
    </r>
    <r>
      <rPr>
        <sz val="11"/>
        <color theme="1"/>
        <rFont val="Symbol"/>
        <family val="1"/>
        <charset val="2"/>
      </rPr>
      <t>b</t>
    </r>
    <r>
      <rPr>
        <vertAlign val="subscript"/>
        <sz val="11"/>
        <color theme="1"/>
        <rFont val="Calibri"/>
        <family val="2"/>
        <scheme val="minor"/>
      </rPr>
      <t xml:space="preserve">u / s </t>
    </r>
  </si>
  <si>
    <r>
      <t>+</t>
    </r>
    <r>
      <rPr>
        <sz val="8"/>
        <color rgb="FF000000"/>
        <rFont val="Symbol"/>
        <family val="1"/>
        <charset val="2"/>
      </rPr>
      <t>e</t>
    </r>
    <r>
      <rPr>
        <sz val="8"/>
        <color rgb="FF000000"/>
        <rFont val="Calibri"/>
        <family val="2"/>
        <scheme val="minor"/>
      </rPr>
      <t xml:space="preserve"> [‰]</t>
    </r>
  </si>
  <si>
    <r>
      <t>s</t>
    </r>
    <r>
      <rPr>
        <sz val="8"/>
        <color rgb="FF000000"/>
        <rFont val="Calibri"/>
        <family val="2"/>
        <scheme val="minor"/>
      </rPr>
      <t xml:space="preserve"> [N/mm</t>
    </r>
    <r>
      <rPr>
        <vertAlign val="superscript"/>
        <sz val="8"/>
        <color rgb="FF000000"/>
        <rFont val="Calibri"/>
        <family val="2"/>
        <scheme val="minor"/>
      </rPr>
      <t>2</t>
    </r>
    <r>
      <rPr>
        <sz val="8"/>
        <color rgb="FF000000"/>
        <rFont val="Calibri"/>
        <family val="2"/>
        <scheme val="minor"/>
      </rPr>
      <t>]</t>
    </r>
  </si>
  <si>
    <r>
      <t>-</t>
    </r>
    <r>
      <rPr>
        <sz val="8"/>
        <color rgb="FF000000"/>
        <rFont val="Symbol"/>
        <family val="1"/>
        <charset val="2"/>
      </rPr>
      <t>e</t>
    </r>
    <r>
      <rPr>
        <sz val="8"/>
        <color rgb="FF000000"/>
        <rFont val="Calibri"/>
        <family val="2"/>
        <scheme val="minor"/>
      </rPr>
      <t xml:space="preserve"> [‰]</t>
    </r>
  </si>
  <si>
    <t>Anzahl Stellen:</t>
  </si>
  <si>
    <t>Creeping factor</t>
  </si>
  <si>
    <r>
      <t>E</t>
    </r>
    <r>
      <rPr>
        <vertAlign val="subscript"/>
        <sz val="10"/>
        <rFont val="Arial"/>
        <family val="2"/>
      </rPr>
      <t xml:space="preserve">cm </t>
    </r>
    <r>
      <rPr>
        <vertAlign val="subscript"/>
        <sz val="8"/>
        <rFont val="Arial"/>
        <family val="2"/>
      </rPr>
      <t>(eff)</t>
    </r>
  </si>
  <si>
    <r>
      <t>E</t>
    </r>
    <r>
      <rPr>
        <vertAlign val="subscript"/>
        <sz val="10"/>
        <rFont val="Arial"/>
        <family val="2"/>
      </rPr>
      <t xml:space="preserve">cm0 </t>
    </r>
    <r>
      <rPr>
        <vertAlign val="subscript"/>
        <sz val="8"/>
        <rFont val="Arial"/>
        <family val="2"/>
      </rPr>
      <t>(tangent,eff)</t>
    </r>
  </si>
</sst>
</file>

<file path=xl/styles.xml><?xml version="1.0" encoding="utf-8"?>
<styleSheet xmlns="http://schemas.openxmlformats.org/spreadsheetml/2006/main">
  <numFmts count="3">
    <numFmt numFmtId="164" formatCode="0.000"/>
    <numFmt numFmtId="165" formatCode="0.0000"/>
    <numFmt numFmtId="166" formatCode="0.0"/>
  </numFmts>
  <fonts count="2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vertAlign val="superscript"/>
      <sz val="10"/>
      <name val="Arial"/>
      <family val="2"/>
    </font>
    <font>
      <vertAlign val="subscript"/>
      <sz val="10"/>
      <name val="Arial"/>
      <family val="2"/>
    </font>
    <font>
      <b/>
      <sz val="10"/>
      <name val="Symbol"/>
      <family val="1"/>
      <charset val="2"/>
    </font>
    <font>
      <vertAlign val="subscript"/>
      <sz val="8"/>
      <name val="Arial"/>
      <family val="2"/>
    </font>
    <font>
      <sz val="10"/>
      <name val="Symbol"/>
      <family val="1"/>
      <charset val="2"/>
    </font>
    <font>
      <b/>
      <vertAlign val="subscript"/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Symbol"/>
      <family val="1"/>
      <charset val="2"/>
    </font>
    <font>
      <vertAlign val="subscript"/>
      <sz val="11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8"/>
      <color rgb="FF000000"/>
      <name val="Calibri"/>
      <family val="2"/>
      <scheme val="minor"/>
    </font>
    <font>
      <sz val="8"/>
      <color rgb="FF000000"/>
      <name val="Symbol"/>
      <family val="1"/>
      <charset val="2"/>
    </font>
    <font>
      <vertAlign val="superscript"/>
      <sz val="8"/>
      <color rgb="FF000000"/>
      <name val="Calibri"/>
      <family val="2"/>
      <scheme val="minor"/>
    </font>
    <font>
      <sz val="8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</borders>
  <cellStyleXfs count="2">
    <xf numFmtId="0" fontId="0" fillId="0" borderId="0"/>
    <xf numFmtId="0" fontId="1" fillId="0" borderId="0"/>
  </cellStyleXfs>
  <cellXfs count="92">
    <xf numFmtId="0" fontId="0" fillId="0" borderId="0" xfId="0"/>
    <xf numFmtId="0" fontId="3" fillId="0" borderId="0" xfId="0" applyFont="1"/>
    <xf numFmtId="0" fontId="4" fillId="2" borderId="0" xfId="0" applyFont="1" applyFill="1"/>
    <xf numFmtId="0" fontId="0" fillId="2" borderId="0" xfId="0" applyFill="1"/>
    <xf numFmtId="0" fontId="4" fillId="3" borderId="0" xfId="0" applyFont="1" applyFill="1"/>
    <xf numFmtId="0" fontId="0" fillId="3" borderId="0" xfId="0" applyFill="1"/>
    <xf numFmtId="0" fontId="4" fillId="0" borderId="0" xfId="0" applyFont="1" applyFill="1"/>
    <xf numFmtId="0" fontId="0" fillId="0" borderId="0" xfId="0" applyFill="1"/>
    <xf numFmtId="0" fontId="4" fillId="0" borderId="4" xfId="0" applyFont="1" applyFill="1" applyBorder="1"/>
    <xf numFmtId="0" fontId="2" fillId="0" borderId="5" xfId="0" applyFont="1" applyBorder="1"/>
    <xf numFmtId="0" fontId="0" fillId="0" borderId="5" xfId="0" applyFill="1" applyBorder="1"/>
    <xf numFmtId="0" fontId="0" fillId="0" borderId="6" xfId="0" applyFill="1" applyBorder="1"/>
    <xf numFmtId="0" fontId="0" fillId="0" borderId="0" xfId="0" applyFill="1" applyBorder="1"/>
    <xf numFmtId="0" fontId="4" fillId="0" borderId="7" xfId="0" applyFont="1" applyFill="1" applyBorder="1"/>
    <xf numFmtId="0" fontId="2" fillId="0" borderId="0" xfId="0" applyFont="1"/>
    <xf numFmtId="0" fontId="2" fillId="0" borderId="0" xfId="0" applyFont="1" applyBorder="1"/>
    <xf numFmtId="0" fontId="0" fillId="2" borderId="0" xfId="0" applyFill="1" applyBorder="1"/>
    <xf numFmtId="0" fontId="0" fillId="0" borderId="7" xfId="0" applyBorder="1"/>
    <xf numFmtId="164" fontId="0" fillId="0" borderId="0" xfId="0" applyNumberFormat="1"/>
    <xf numFmtId="0" fontId="0" fillId="0" borderId="0" xfId="0" applyBorder="1"/>
    <xf numFmtId="0" fontId="0" fillId="0" borderId="9" xfId="0" applyBorder="1"/>
    <xf numFmtId="0" fontId="0" fillId="0" borderId="10" xfId="0" applyBorder="1"/>
    <xf numFmtId="164" fontId="0" fillId="0" borderId="10" xfId="0" applyNumberFormat="1" applyBorder="1"/>
    <xf numFmtId="2" fontId="0" fillId="0" borderId="0" xfId="0" applyNumberFormat="1"/>
    <xf numFmtId="0" fontId="0" fillId="0" borderId="2" xfId="0" applyBorder="1"/>
    <xf numFmtId="2" fontId="0" fillId="0" borderId="3" xfId="0" applyNumberFormat="1" applyBorder="1"/>
    <xf numFmtId="2" fontId="0" fillId="0" borderId="8" xfId="0" applyNumberFormat="1" applyBorder="1"/>
    <xf numFmtId="2" fontId="0" fillId="0" borderId="7" xfId="0" applyNumberFormat="1" applyBorder="1"/>
    <xf numFmtId="2" fontId="0" fillId="0" borderId="0" xfId="0" applyNumberFormat="1" applyBorder="1"/>
    <xf numFmtId="2" fontId="0" fillId="0" borderId="9" xfId="0" applyNumberFormat="1" applyBorder="1"/>
    <xf numFmtId="2" fontId="0" fillId="0" borderId="10" xfId="0" applyNumberFormat="1" applyBorder="1"/>
    <xf numFmtId="2" fontId="0" fillId="0" borderId="11" xfId="0" applyNumberFormat="1" applyBorder="1"/>
    <xf numFmtId="2" fontId="0" fillId="0" borderId="2" xfId="0" applyNumberFormat="1" applyBorder="1"/>
    <xf numFmtId="0" fontId="0" fillId="0" borderId="0" xfId="0" applyAlignment="1">
      <alignment horizontal="left"/>
    </xf>
    <xf numFmtId="0" fontId="7" fillId="4" borderId="1" xfId="0" applyFont="1" applyFill="1" applyBorder="1" applyAlignment="1">
      <alignment horizontal="center"/>
    </xf>
    <xf numFmtId="0" fontId="7" fillId="4" borderId="2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center"/>
    </xf>
    <xf numFmtId="0" fontId="4" fillId="4" borderId="10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165" fontId="0" fillId="0" borderId="0" xfId="0" applyNumberFormat="1" applyBorder="1"/>
    <xf numFmtId="0" fontId="4" fillId="4" borderId="3" xfId="0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left" indent="2"/>
    </xf>
    <xf numFmtId="0" fontId="2" fillId="0" borderId="13" xfId="0" applyFont="1" applyBorder="1" applyAlignment="1">
      <alignment horizontal="left" indent="2"/>
    </xf>
    <xf numFmtId="2" fontId="0" fillId="0" borderId="14" xfId="0" applyNumberFormat="1" applyBorder="1"/>
    <xf numFmtId="2" fontId="0" fillId="0" borderId="12" xfId="0" applyNumberFormat="1" applyBorder="1"/>
    <xf numFmtId="2" fontId="0" fillId="0" borderId="13" xfId="0" applyNumberFormat="1" applyBorder="1"/>
    <xf numFmtId="0" fontId="0" fillId="0" borderId="14" xfId="0" applyBorder="1"/>
    <xf numFmtId="2" fontId="4" fillId="0" borderId="1" xfId="0" applyNumberFormat="1" applyFont="1" applyBorder="1"/>
    <xf numFmtId="0" fontId="4" fillId="0" borderId="1" xfId="0" applyFont="1" applyBorder="1"/>
    <xf numFmtId="0" fontId="0" fillId="2" borderId="0" xfId="0" applyFont="1" applyFill="1" applyBorder="1"/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1" xfId="0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2" fillId="0" borderId="10" xfId="0" applyFont="1" applyBorder="1"/>
    <xf numFmtId="166" fontId="0" fillId="2" borderId="0" xfId="0" applyNumberFormat="1" applyFill="1" applyBorder="1"/>
    <xf numFmtId="0" fontId="0" fillId="0" borderId="18" xfId="0" applyBorder="1"/>
    <xf numFmtId="0" fontId="0" fillId="0" borderId="4" xfId="0" applyBorder="1" applyAlignment="1"/>
    <xf numFmtId="0" fontId="0" fillId="0" borderId="19" xfId="0" applyBorder="1" applyAlignment="1"/>
    <xf numFmtId="0" fontId="11" fillId="5" borderId="20" xfId="0" applyFont="1" applyFill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0" fontId="11" fillId="0" borderId="21" xfId="0" applyFont="1" applyBorder="1" applyAlignment="1">
      <alignment horizontal="center"/>
    </xf>
    <xf numFmtId="0" fontId="0" fillId="5" borderId="22" xfId="0" applyFill="1" applyBorder="1"/>
    <xf numFmtId="0" fontId="0" fillId="0" borderId="9" xfId="0" quotePrefix="1" applyFont="1" applyBorder="1" applyAlignment="1">
      <alignment horizontal="center"/>
    </xf>
    <xf numFmtId="0" fontId="0" fillId="0" borderId="14" xfId="0" quotePrefix="1" applyBorder="1" applyAlignment="1">
      <alignment horizontal="center"/>
    </xf>
    <xf numFmtId="0" fontId="0" fillId="0" borderId="23" xfId="0" quotePrefix="1" applyBorder="1" applyAlignment="1">
      <alignment horizontal="center"/>
    </xf>
    <xf numFmtId="0" fontId="0" fillId="5" borderId="24" xfId="0" applyFill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2" fontId="0" fillId="0" borderId="13" xfId="0" applyNumberFormat="1" applyBorder="1" applyAlignment="1">
      <alignment horizontal="center"/>
    </xf>
    <xf numFmtId="2" fontId="0" fillId="0" borderId="25" xfId="0" applyNumberFormat="1" applyBorder="1" applyAlignment="1">
      <alignment horizontal="center"/>
    </xf>
    <xf numFmtId="0" fontId="0" fillId="5" borderId="26" xfId="0" applyFill="1" applyBorder="1" applyAlignment="1">
      <alignment horizontal="center"/>
    </xf>
    <xf numFmtId="2" fontId="0" fillId="0" borderId="27" xfId="0" applyNumberFormat="1" applyBorder="1" applyAlignment="1">
      <alignment horizontal="center"/>
    </xf>
    <xf numFmtId="2" fontId="0" fillId="0" borderId="28" xfId="0" applyNumberFormat="1" applyBorder="1" applyAlignment="1">
      <alignment horizontal="center"/>
    </xf>
    <xf numFmtId="2" fontId="0" fillId="0" borderId="29" xfId="0" applyNumberFormat="1" applyBorder="1" applyAlignment="1">
      <alignment horizontal="center"/>
    </xf>
    <xf numFmtId="49" fontId="17" fillId="6" borderId="30" xfId="1" applyNumberFormat="1" applyFont="1" applyFill="1" applyBorder="1" applyAlignment="1">
      <alignment horizontal="center"/>
    </xf>
    <xf numFmtId="49" fontId="18" fillId="6" borderId="30" xfId="1" applyNumberFormat="1" applyFont="1" applyFill="1" applyBorder="1" applyAlignment="1">
      <alignment horizontal="center"/>
    </xf>
    <xf numFmtId="0" fontId="1" fillId="0" borderId="0" xfId="1"/>
    <xf numFmtId="1" fontId="20" fillId="6" borderId="30" xfId="1" applyNumberFormat="1" applyFont="1" applyFill="1" applyBorder="1" applyAlignment="1">
      <alignment horizontal="center"/>
    </xf>
    <xf numFmtId="164" fontId="20" fillId="7" borderId="30" xfId="1" applyNumberFormat="1" applyFont="1" applyFill="1" applyBorder="1" applyAlignment="1">
      <alignment horizontal="right"/>
    </xf>
    <xf numFmtId="1" fontId="1" fillId="0" borderId="0" xfId="1" applyNumberFormat="1" applyAlignment="1">
      <alignment horizontal="center"/>
    </xf>
    <xf numFmtId="49" fontId="1" fillId="0" borderId="0" xfId="1" applyNumberFormat="1" applyAlignment="1">
      <alignment horizontal="right"/>
    </xf>
    <xf numFmtId="2" fontId="20" fillId="7" borderId="30" xfId="1" applyNumberFormat="1" applyFont="1" applyFill="1" applyBorder="1" applyAlignment="1">
      <alignment horizontal="right"/>
    </xf>
    <xf numFmtId="2" fontId="0" fillId="0" borderId="0" xfId="0" applyNumberFormat="1" applyFill="1" applyBorder="1"/>
    <xf numFmtId="2" fontId="0" fillId="0" borderId="10" xfId="0" applyNumberFormat="1" applyFill="1" applyBorder="1"/>
    <xf numFmtId="164" fontId="0" fillId="0" borderId="0" xfId="0" applyNumberFormat="1" applyBorder="1"/>
    <xf numFmtId="0" fontId="11" fillId="0" borderId="15" xfId="0" applyFont="1" applyBorder="1" applyAlignment="1">
      <alignment horizontal="center"/>
    </xf>
    <xf numFmtId="0" fontId="11" fillId="0" borderId="16" xfId="0" applyFont="1" applyBorder="1" applyAlignment="1">
      <alignment horizontal="center"/>
    </xf>
    <xf numFmtId="0" fontId="11" fillId="0" borderId="17" xfId="0" applyFont="1" applyBorder="1" applyAlignment="1">
      <alignment horizontal="center"/>
    </xf>
    <xf numFmtId="0" fontId="0" fillId="0" borderId="18" xfId="0" applyFont="1" applyBorder="1" applyAlignment="1">
      <alignment horizontal="center"/>
    </xf>
    <xf numFmtId="0" fontId="0" fillId="0" borderId="5" xfId="0" applyFont="1" applyBorder="1" applyAlignment="1">
      <alignment horizontal="center"/>
    </xf>
  </cellXfs>
  <cellStyles count="2">
    <cellStyle name="Standard" xfId="0" builtinId="0"/>
    <cellStyle name="Standard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hartsheet" Target="chart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tx>
        <c:rich>
          <a:bodyPr/>
          <a:lstStyle/>
          <a:p>
            <a:pPr>
              <a:defRPr/>
            </a:pPr>
            <a:r>
              <a:rPr lang="en-US"/>
              <a:t>Stress-Strain-Diagramm</a:t>
            </a:r>
          </a:p>
        </c:rich>
      </c:tx>
      <c:layout/>
    </c:title>
    <c:plotArea>
      <c:layout>
        <c:manualLayout>
          <c:layoutTarget val="inner"/>
          <c:xMode val="edge"/>
          <c:yMode val="edge"/>
          <c:x val="4.8164213715478403E-2"/>
          <c:y val="0.11431616021229959"/>
          <c:w val="0.89821976451416841"/>
          <c:h val="0.86019417475728155"/>
        </c:manualLayout>
      </c:layout>
      <c:scatterChart>
        <c:scatterStyle val="lineMarker"/>
        <c:ser>
          <c:idx val="0"/>
          <c:order val="0"/>
          <c:tx>
            <c:v>Steel Fiber Concrete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' EN 1992-1-1-Charactarisitic '!$G$24:$G$50</c:f>
              <c:numCache>
                <c:formatCode>General</c:formatCode>
                <c:ptCount val="27"/>
                <c:pt idx="0">
                  <c:v>25</c:v>
                </c:pt>
                <c:pt idx="1">
                  <c:v>3.5</c:v>
                </c:pt>
                <c:pt idx="2">
                  <c:v>0.3</c:v>
                </c:pt>
                <c:pt idx="3" formatCode="0.0000">
                  <c:v>8.3694083694083682E-2</c:v>
                </c:pt>
                <c:pt idx="4">
                  <c:v>0</c:v>
                </c:pt>
                <c:pt idx="5">
                  <c:v>0</c:v>
                </c:pt>
                <c:pt idx="6" formatCode="0.000">
                  <c:v>-8.3694083694083682E-2</c:v>
                </c:pt>
                <c:pt idx="7" formatCode="0.000">
                  <c:v>-0.78912938912938924</c:v>
                </c:pt>
                <c:pt idx="8" formatCode="0.000">
                  <c:v>-1.1418470418470419</c:v>
                </c:pt>
                <c:pt idx="9" formatCode="0.000">
                  <c:v>-1.4945646945646947</c:v>
                </c:pt>
                <c:pt idx="10" formatCode="0.000">
                  <c:v>-1.8472823472823474</c:v>
                </c:pt>
                <c:pt idx="11" formatCode="0.000">
                  <c:v>-1.8472823472823474</c:v>
                </c:pt>
                <c:pt idx="12" formatCode="0.000">
                  <c:v>-1.8472823472823474</c:v>
                </c:pt>
                <c:pt idx="13" formatCode="0.000">
                  <c:v>-1.8472823472823474</c:v>
                </c:pt>
                <c:pt idx="14" formatCode="0.000">
                  <c:v>-1.8472823472823474</c:v>
                </c:pt>
                <c:pt idx="15">
                  <c:v>-2.2000000000000002</c:v>
                </c:pt>
                <c:pt idx="16">
                  <c:v>-1.8529411764705881</c:v>
                </c:pt>
                <c:pt idx="17">
                  <c:v>-2.0588235294117645</c:v>
                </c:pt>
                <c:pt idx="18">
                  <c:v>-2.2647058823529411</c:v>
                </c:pt>
                <c:pt idx="19">
                  <c:v>-2.4705882352941178</c:v>
                </c:pt>
                <c:pt idx="20">
                  <c:v>-2.6764705882352939</c:v>
                </c:pt>
                <c:pt idx="21">
                  <c:v>-2.8823529411764706</c:v>
                </c:pt>
                <c:pt idx="22">
                  <c:v>-3.0882352941176467</c:v>
                </c:pt>
                <c:pt idx="23">
                  <c:v>-3.2941176470588234</c:v>
                </c:pt>
                <c:pt idx="24">
                  <c:v>-3.5</c:v>
                </c:pt>
              </c:numCache>
            </c:numRef>
          </c:xVal>
          <c:yVal>
            <c:numRef>
              <c:f>' EN 1992-1-1-Charactarisitic '!$H$24:$H$50</c:f>
              <c:numCache>
                <c:formatCode>0.00</c:formatCode>
                <c:ptCount val="27"/>
                <c:pt idx="0">
                  <c:v>0.40664000000000006</c:v>
                </c:pt>
                <c:pt idx="1">
                  <c:v>0.84863999999999995</c:v>
                </c:pt>
                <c:pt idx="2">
                  <c:v>0.84863999999999995</c:v>
                </c:pt>
                <c:pt idx="3">
                  <c:v>2.9</c:v>
                </c:pt>
                <c:pt idx="4">
                  <c:v>0</c:v>
                </c:pt>
                <c:pt idx="5">
                  <c:v>0</c:v>
                </c:pt>
                <c:pt idx="6">
                  <c:v>-2.8999999999999995</c:v>
                </c:pt>
                <c:pt idx="7">
                  <c:v>-22.405525086824714</c:v>
                </c:pt>
                <c:pt idx="8">
                  <c:v>-29.236593408728925</c:v>
                </c:pt>
                <c:pt idx="9">
                  <c:v>-34.108916691059989</c:v>
                </c:pt>
                <c:pt idx="10">
                  <c:v>-37.028168371923627</c:v>
                </c:pt>
                <c:pt idx="11">
                  <c:v>-37.028168371923627</c:v>
                </c:pt>
                <c:pt idx="12">
                  <c:v>-37.028168371923627</c:v>
                </c:pt>
                <c:pt idx="13">
                  <c:v>-37.028168371923627</c:v>
                </c:pt>
                <c:pt idx="14">
                  <c:v>-37.028168371923627</c:v>
                </c:pt>
                <c:pt idx="15">
                  <c:v>-38</c:v>
                </c:pt>
                <c:pt idx="16">
                  <c:v>-37.0591159831014</c:v>
                </c:pt>
                <c:pt idx="17">
                  <c:v>-37.844399899352624</c:v>
                </c:pt>
                <c:pt idx="18">
                  <c:v>-37.967331573220044</c:v>
                </c:pt>
                <c:pt idx="19">
                  <c:v>-37.429028920268657</c:v>
                </c:pt>
                <c:pt idx="20">
                  <c:v>-36.230607341726639</c:v>
                </c:pt>
                <c:pt idx="21">
                  <c:v>-34.373179731550032</c:v>
                </c:pt>
                <c:pt idx="22">
                  <c:v>-31.857856483464033</c:v>
                </c:pt>
                <c:pt idx="23">
                  <c:v>-28.685745497980111</c:v>
                </c:pt>
                <c:pt idx="24">
                  <c:v>-24.857952189389895</c:v>
                </c:pt>
              </c:numCache>
            </c:numRef>
          </c:yVal>
        </c:ser>
        <c:axId val="105113472"/>
        <c:axId val="105115008"/>
      </c:scatterChart>
      <c:valAx>
        <c:axId val="105113472"/>
        <c:scaling>
          <c:orientation val="maxMin"/>
          <c:max val="26"/>
          <c:min val="-5"/>
        </c:scaling>
        <c:axPos val="t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05115008"/>
        <c:crosses val="autoZero"/>
        <c:crossBetween val="midCat"/>
      </c:valAx>
      <c:valAx>
        <c:axId val="105115008"/>
        <c:scaling>
          <c:orientation val="maxMin"/>
        </c:scaling>
        <c:axPos val="r"/>
        <c:numFmt formatCode="0.0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05113472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156" footer="0.49212598450000156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tx>
        <c:rich>
          <a:bodyPr/>
          <a:lstStyle/>
          <a:p>
            <a:pPr>
              <a:defRPr/>
            </a:pPr>
            <a:r>
              <a:rPr lang="en-US"/>
              <a:t>Stress-Strain-Diagramm -Tension Side</a:t>
            </a:r>
          </a:p>
        </c:rich>
      </c:tx>
      <c:layout/>
    </c:title>
    <c:plotArea>
      <c:layout>
        <c:manualLayout>
          <c:layoutTarget val="inner"/>
          <c:xMode val="edge"/>
          <c:yMode val="edge"/>
          <c:x val="4.5342527638194734E-2"/>
          <c:y val="0.17073538090085841"/>
          <c:w val="0.89821976451416841"/>
          <c:h val="0.77892039426440018"/>
        </c:manualLayout>
      </c:layout>
      <c:scatterChart>
        <c:scatterStyle val="lineMarker"/>
        <c:ser>
          <c:idx val="0"/>
          <c:order val="0"/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' EN 1992-1-1-Charactarisitic '!$G$24:$G$28</c:f>
              <c:numCache>
                <c:formatCode>General</c:formatCode>
                <c:ptCount val="5"/>
                <c:pt idx="0">
                  <c:v>25</c:v>
                </c:pt>
                <c:pt idx="1">
                  <c:v>3.5</c:v>
                </c:pt>
                <c:pt idx="2">
                  <c:v>0.3</c:v>
                </c:pt>
                <c:pt idx="3" formatCode="0.0000">
                  <c:v>8.3694083694083682E-2</c:v>
                </c:pt>
                <c:pt idx="4">
                  <c:v>0</c:v>
                </c:pt>
              </c:numCache>
            </c:numRef>
          </c:xVal>
          <c:yVal>
            <c:numRef>
              <c:f>' EN 1992-1-1-Charactarisitic '!$H$24:$H$28</c:f>
              <c:numCache>
                <c:formatCode>0.00</c:formatCode>
                <c:ptCount val="5"/>
                <c:pt idx="0">
                  <c:v>0.40664000000000006</c:v>
                </c:pt>
                <c:pt idx="1">
                  <c:v>0.84863999999999995</c:v>
                </c:pt>
                <c:pt idx="2">
                  <c:v>0.84863999999999995</c:v>
                </c:pt>
                <c:pt idx="3">
                  <c:v>2.9</c:v>
                </c:pt>
                <c:pt idx="4">
                  <c:v>0</c:v>
                </c:pt>
              </c:numCache>
            </c:numRef>
          </c:yVal>
        </c:ser>
        <c:axId val="104950784"/>
        <c:axId val="104952576"/>
      </c:scatterChart>
      <c:valAx>
        <c:axId val="104950784"/>
        <c:scaling>
          <c:orientation val="maxMin"/>
          <c:max val="26"/>
          <c:min val="0"/>
        </c:scaling>
        <c:axPos val="t"/>
        <c:numFmt formatCode="General" sourceLinked="1"/>
        <c:minorTickMark val="out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04952576"/>
        <c:crosses val="autoZero"/>
        <c:crossBetween val="midCat"/>
      </c:valAx>
      <c:valAx>
        <c:axId val="104952576"/>
        <c:scaling>
          <c:orientation val="maxMin"/>
        </c:scaling>
        <c:axPos val="r"/>
        <c:numFmt formatCode="0.00" sourceLinked="1"/>
        <c:minorTickMark val="out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04950784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167" footer="0.49212598450000167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tx>
        <c:rich>
          <a:bodyPr/>
          <a:lstStyle/>
          <a:p>
            <a:pPr>
              <a:defRPr/>
            </a:pPr>
            <a:r>
              <a:rPr lang="en-US"/>
              <a:t>Stress-Strain-Diagramm - Compression Side</a:t>
            </a:r>
            <a:r>
              <a:rPr lang="en-US" baseline="0"/>
              <a:t> </a:t>
            </a:r>
            <a:endParaRPr lang="en-US"/>
          </a:p>
        </c:rich>
      </c:tx>
      <c:layout/>
    </c:title>
    <c:plotArea>
      <c:layout>
        <c:manualLayout>
          <c:layoutTarget val="inner"/>
          <c:xMode val="edge"/>
          <c:yMode val="edge"/>
          <c:x val="4.534252763819472E-2"/>
          <c:y val="0.12173897774303873"/>
          <c:w val="0.89821976451416841"/>
          <c:h val="0.86019417475728155"/>
        </c:manualLayout>
      </c:layout>
      <c:scatterChart>
        <c:scatterStyle val="lineMarker"/>
        <c:ser>
          <c:idx val="0"/>
          <c:order val="0"/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' EN 1992-1-1-Charactarisitic '!$G$29:$G$48</c:f>
              <c:numCache>
                <c:formatCode>0.000</c:formatCode>
                <c:ptCount val="20"/>
                <c:pt idx="0" formatCode="General">
                  <c:v>0</c:v>
                </c:pt>
                <c:pt idx="1">
                  <c:v>-8.3694083694083682E-2</c:v>
                </c:pt>
                <c:pt idx="2">
                  <c:v>-0.78912938912938924</c:v>
                </c:pt>
                <c:pt idx="3">
                  <c:v>-1.1418470418470419</c:v>
                </c:pt>
                <c:pt idx="4">
                  <c:v>-1.4945646945646947</c:v>
                </c:pt>
                <c:pt idx="5">
                  <c:v>-1.8472823472823474</c:v>
                </c:pt>
                <c:pt idx="6">
                  <c:v>-1.8472823472823474</c:v>
                </c:pt>
                <c:pt idx="7">
                  <c:v>-1.8472823472823474</c:v>
                </c:pt>
                <c:pt idx="8">
                  <c:v>-1.8472823472823474</c:v>
                </c:pt>
                <c:pt idx="9">
                  <c:v>-1.8472823472823474</c:v>
                </c:pt>
                <c:pt idx="10" formatCode="General">
                  <c:v>-2.2000000000000002</c:v>
                </c:pt>
                <c:pt idx="11" formatCode="General">
                  <c:v>-1.8529411764705881</c:v>
                </c:pt>
                <c:pt idx="12" formatCode="General">
                  <c:v>-2.0588235294117645</c:v>
                </c:pt>
                <c:pt idx="13" formatCode="General">
                  <c:v>-2.2647058823529411</c:v>
                </c:pt>
                <c:pt idx="14" formatCode="General">
                  <c:v>-2.4705882352941178</c:v>
                </c:pt>
                <c:pt idx="15" formatCode="General">
                  <c:v>-2.6764705882352939</c:v>
                </c:pt>
                <c:pt idx="16" formatCode="General">
                  <c:v>-2.8823529411764706</c:v>
                </c:pt>
                <c:pt idx="17" formatCode="General">
                  <c:v>-3.0882352941176467</c:v>
                </c:pt>
                <c:pt idx="18" formatCode="General">
                  <c:v>-3.2941176470588234</c:v>
                </c:pt>
                <c:pt idx="19" formatCode="General">
                  <c:v>-3.5</c:v>
                </c:pt>
              </c:numCache>
            </c:numRef>
          </c:xVal>
          <c:yVal>
            <c:numRef>
              <c:f>' EN 1992-1-1-Charactarisitic '!$H$29:$H$48</c:f>
              <c:numCache>
                <c:formatCode>0.00</c:formatCode>
                <c:ptCount val="20"/>
                <c:pt idx="0">
                  <c:v>0</c:v>
                </c:pt>
                <c:pt idx="1">
                  <c:v>-2.8999999999999995</c:v>
                </c:pt>
                <c:pt idx="2">
                  <c:v>-22.405525086824714</c:v>
                </c:pt>
                <c:pt idx="3">
                  <c:v>-29.236593408728925</c:v>
                </c:pt>
                <c:pt idx="4">
                  <c:v>-34.108916691059989</c:v>
                </c:pt>
                <c:pt idx="5">
                  <c:v>-37.028168371923627</c:v>
                </c:pt>
                <c:pt idx="6">
                  <c:v>-37.028168371923627</c:v>
                </c:pt>
                <c:pt idx="7">
                  <c:v>-37.028168371923627</c:v>
                </c:pt>
                <c:pt idx="8">
                  <c:v>-37.028168371923627</c:v>
                </c:pt>
                <c:pt idx="9">
                  <c:v>-37.028168371923627</c:v>
                </c:pt>
                <c:pt idx="10">
                  <c:v>-38</c:v>
                </c:pt>
                <c:pt idx="11">
                  <c:v>-37.0591159831014</c:v>
                </c:pt>
                <c:pt idx="12">
                  <c:v>-37.844399899352624</c:v>
                </c:pt>
                <c:pt idx="13">
                  <c:v>-37.967331573220044</c:v>
                </c:pt>
                <c:pt idx="14">
                  <c:v>-37.429028920268657</c:v>
                </c:pt>
                <c:pt idx="15">
                  <c:v>-36.230607341726639</c:v>
                </c:pt>
                <c:pt idx="16">
                  <c:v>-34.373179731550032</c:v>
                </c:pt>
                <c:pt idx="17">
                  <c:v>-31.857856483464033</c:v>
                </c:pt>
                <c:pt idx="18">
                  <c:v>-28.685745497980111</c:v>
                </c:pt>
                <c:pt idx="19">
                  <c:v>-24.857952189389895</c:v>
                </c:pt>
              </c:numCache>
            </c:numRef>
          </c:yVal>
        </c:ser>
        <c:axId val="104984576"/>
        <c:axId val="104986112"/>
      </c:scatterChart>
      <c:valAx>
        <c:axId val="104984576"/>
        <c:scaling>
          <c:orientation val="maxMin"/>
        </c:scaling>
        <c:axPos val="t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04986112"/>
        <c:crosses val="autoZero"/>
        <c:crossBetween val="midCat"/>
      </c:valAx>
      <c:valAx>
        <c:axId val="104986112"/>
        <c:scaling>
          <c:orientation val="maxMin"/>
        </c:scaling>
        <c:axPos val="r"/>
        <c:numFmt formatCode="0.0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04984576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167" footer="0.49212598450000167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tx>
        <c:rich>
          <a:bodyPr/>
          <a:lstStyle/>
          <a:p>
            <a:pPr>
              <a:defRPr/>
            </a:pPr>
            <a:r>
              <a:rPr lang="en-US"/>
              <a:t>Stress-Strain-Diagramm</a:t>
            </a:r>
          </a:p>
        </c:rich>
      </c:tx>
    </c:title>
    <c:plotArea>
      <c:layout>
        <c:manualLayout>
          <c:layoutTarget val="inner"/>
          <c:xMode val="edge"/>
          <c:yMode val="edge"/>
          <c:x val="4.2706371349763877E-2"/>
          <c:y val="0.11853408406658052"/>
          <c:w val="0.89821976451416841"/>
          <c:h val="0.86019417475728155"/>
        </c:manualLayout>
      </c:layout>
      <c:scatterChart>
        <c:scatterStyle val="lineMarker"/>
        <c:ser>
          <c:idx val="0"/>
          <c:order val="0"/>
          <c:tx>
            <c:v>Serviceability 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' EN 1992-1-1-Charactarisitic '!$G$24:$G$50</c:f>
              <c:numCache>
                <c:formatCode>General</c:formatCode>
                <c:ptCount val="27"/>
                <c:pt idx="0">
                  <c:v>25</c:v>
                </c:pt>
                <c:pt idx="1">
                  <c:v>3.5</c:v>
                </c:pt>
                <c:pt idx="2">
                  <c:v>0.3</c:v>
                </c:pt>
                <c:pt idx="3" formatCode="0.0000">
                  <c:v>8.3694083694083682E-2</c:v>
                </c:pt>
                <c:pt idx="4">
                  <c:v>0</c:v>
                </c:pt>
                <c:pt idx="5">
                  <c:v>0</c:v>
                </c:pt>
                <c:pt idx="6" formatCode="0.000">
                  <c:v>-8.3694083694083682E-2</c:v>
                </c:pt>
                <c:pt idx="7" formatCode="0.000">
                  <c:v>-0.78912938912938924</c:v>
                </c:pt>
                <c:pt idx="8" formatCode="0.000">
                  <c:v>-1.1418470418470419</c:v>
                </c:pt>
                <c:pt idx="9" formatCode="0.000">
                  <c:v>-1.4945646945646947</c:v>
                </c:pt>
                <c:pt idx="10" formatCode="0.000">
                  <c:v>-1.8472823472823474</c:v>
                </c:pt>
                <c:pt idx="11" formatCode="0.000">
                  <c:v>-1.8472823472823474</c:v>
                </c:pt>
                <c:pt idx="12" formatCode="0.000">
                  <c:v>-1.8472823472823474</c:v>
                </c:pt>
                <c:pt idx="13" formatCode="0.000">
                  <c:v>-1.8472823472823474</c:v>
                </c:pt>
                <c:pt idx="14" formatCode="0.000">
                  <c:v>-1.8472823472823474</c:v>
                </c:pt>
                <c:pt idx="15">
                  <c:v>-2.2000000000000002</c:v>
                </c:pt>
                <c:pt idx="16">
                  <c:v>-1.8529411764705881</c:v>
                </c:pt>
                <c:pt idx="17">
                  <c:v>-2.0588235294117645</c:v>
                </c:pt>
                <c:pt idx="18">
                  <c:v>-2.2647058823529411</c:v>
                </c:pt>
                <c:pt idx="19">
                  <c:v>-2.4705882352941178</c:v>
                </c:pt>
                <c:pt idx="20">
                  <c:v>-2.6764705882352939</c:v>
                </c:pt>
                <c:pt idx="21">
                  <c:v>-2.8823529411764706</c:v>
                </c:pt>
                <c:pt idx="22">
                  <c:v>-3.0882352941176467</c:v>
                </c:pt>
                <c:pt idx="23">
                  <c:v>-3.2941176470588234</c:v>
                </c:pt>
                <c:pt idx="24">
                  <c:v>-3.5</c:v>
                </c:pt>
              </c:numCache>
            </c:numRef>
          </c:xVal>
          <c:yVal>
            <c:numRef>
              <c:f>' EN 1992-1-1-Charactarisitic '!$H$24:$H$50</c:f>
              <c:numCache>
                <c:formatCode>0.00</c:formatCode>
                <c:ptCount val="27"/>
                <c:pt idx="0">
                  <c:v>0.40664000000000006</c:v>
                </c:pt>
                <c:pt idx="1">
                  <c:v>0.84863999999999995</c:v>
                </c:pt>
                <c:pt idx="2">
                  <c:v>0.84863999999999995</c:v>
                </c:pt>
                <c:pt idx="3">
                  <c:v>2.9</c:v>
                </c:pt>
                <c:pt idx="4">
                  <c:v>0</c:v>
                </c:pt>
                <c:pt idx="5">
                  <c:v>0</c:v>
                </c:pt>
                <c:pt idx="6">
                  <c:v>-2.8999999999999995</c:v>
                </c:pt>
                <c:pt idx="7">
                  <c:v>-22.405525086824714</c:v>
                </c:pt>
                <c:pt idx="8">
                  <c:v>-29.236593408728925</c:v>
                </c:pt>
                <c:pt idx="9">
                  <c:v>-34.108916691059989</c:v>
                </c:pt>
                <c:pt idx="10">
                  <c:v>-37.028168371923627</c:v>
                </c:pt>
                <c:pt idx="11">
                  <c:v>-37.028168371923627</c:v>
                </c:pt>
                <c:pt idx="12">
                  <c:v>-37.028168371923627</c:v>
                </c:pt>
                <c:pt idx="13">
                  <c:v>-37.028168371923627</c:v>
                </c:pt>
                <c:pt idx="14">
                  <c:v>-37.028168371923627</c:v>
                </c:pt>
                <c:pt idx="15">
                  <c:v>-38</c:v>
                </c:pt>
                <c:pt idx="16">
                  <c:v>-37.0591159831014</c:v>
                </c:pt>
                <c:pt idx="17">
                  <c:v>-37.844399899352624</c:v>
                </c:pt>
                <c:pt idx="18">
                  <c:v>-37.967331573220044</c:v>
                </c:pt>
                <c:pt idx="19">
                  <c:v>-37.429028920268657</c:v>
                </c:pt>
                <c:pt idx="20">
                  <c:v>-36.230607341726639</c:v>
                </c:pt>
                <c:pt idx="21">
                  <c:v>-34.373179731550032</c:v>
                </c:pt>
                <c:pt idx="22">
                  <c:v>-31.857856483464033</c:v>
                </c:pt>
                <c:pt idx="23">
                  <c:v>-28.685745497980111</c:v>
                </c:pt>
                <c:pt idx="24">
                  <c:v>-24.857952189389895</c:v>
                </c:pt>
              </c:numCache>
            </c:numRef>
          </c:yVal>
        </c:ser>
        <c:axId val="166360192"/>
        <c:axId val="166361728"/>
      </c:scatterChart>
      <c:valAx>
        <c:axId val="166360192"/>
        <c:scaling>
          <c:orientation val="maxMin"/>
          <c:max val="26"/>
          <c:min val="-5"/>
        </c:scaling>
        <c:axPos val="t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66361728"/>
        <c:crosses val="autoZero"/>
        <c:crossBetween val="midCat"/>
      </c:valAx>
      <c:valAx>
        <c:axId val="166361728"/>
        <c:scaling>
          <c:orientation val="maxMin"/>
        </c:scaling>
        <c:axPos val="r"/>
        <c:numFmt formatCode="0.0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66360192"/>
        <c:crosses val="autoZero"/>
        <c:crossBetween val="midCat"/>
      </c:valAx>
      <c:spPr>
        <a:noFill/>
        <a:ln w="25400">
          <a:noFill/>
        </a:ln>
      </c:spPr>
    </c:plotArea>
    <c:legend>
      <c:legendPos val="l"/>
      <c:layout>
        <c:manualLayout>
          <c:xMode val="edge"/>
          <c:yMode val="edge"/>
          <c:x val="5.5943223483562066E-2"/>
          <c:y val="0.724268272552968"/>
          <c:w val="0.38286996364603776"/>
          <c:h val="9.5171148514923823E-2"/>
        </c:manualLayout>
      </c:layout>
      <c:overlay val="1"/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30" workbookViewId="0"/>
  </sheetViews>
  <pageMargins left="0.7" right="0.7" top="0.78740157499999996" bottom="0.78740157499999996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38099</xdr:colOff>
      <xdr:row>4</xdr:row>
      <xdr:rowOff>139512</xdr:rowOff>
    </xdr:from>
    <xdr:to>
      <xdr:col>22</xdr:col>
      <xdr:colOff>9525</xdr:colOff>
      <xdr:row>23</xdr:row>
      <xdr:rowOff>91108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28575</xdr:colOff>
      <xdr:row>24</xdr:row>
      <xdr:rowOff>13252</xdr:rowOff>
    </xdr:from>
    <xdr:to>
      <xdr:col>16</xdr:col>
      <xdr:colOff>720586</xdr:colOff>
      <xdr:row>42</xdr:row>
      <xdr:rowOff>49696</xdr:rowOff>
    </xdr:to>
    <xdr:graphicFrame macro="">
      <xdr:nvGraphicFramePr>
        <xdr:cNvPr id="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142462</xdr:colOff>
      <xdr:row>24</xdr:row>
      <xdr:rowOff>19050</xdr:rowOff>
    </xdr:from>
    <xdr:to>
      <xdr:col>21</xdr:col>
      <xdr:colOff>733425</xdr:colOff>
      <xdr:row>42</xdr:row>
      <xdr:rowOff>47625</xdr:rowOff>
    </xdr:to>
    <xdr:graphicFrame macro="">
      <xdr:nvGraphicFramePr>
        <xdr:cNvPr id="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307651" cy="6021846"/>
    <xdr:graphicFrame macro="">
      <xdr:nvGraphicFramePr>
        <xdr:cNvPr id="2" name="Diagram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B111"/>
  <sheetViews>
    <sheetView showGridLines="0" tabSelected="1" zoomScaleNormal="100" workbookViewId="0">
      <selection activeCell="L58" sqref="L58"/>
    </sheetView>
  </sheetViews>
  <sheetFormatPr baseColWidth="10" defaultRowHeight="12.75"/>
  <cols>
    <col min="1" max="1" width="7.5703125" customWidth="1"/>
    <col min="2" max="2" width="14.28515625" customWidth="1"/>
    <col min="3" max="3" width="11.5703125" bestFit="1" customWidth="1"/>
    <col min="4" max="4" width="7.140625" customWidth="1"/>
    <col min="5" max="5" width="6.85546875" customWidth="1"/>
    <col min="6" max="6" width="7.140625" customWidth="1"/>
    <col min="7" max="7" width="12.42578125" bestFit="1" customWidth="1"/>
  </cols>
  <sheetData>
    <row r="1" spans="1:28" ht="20.25">
      <c r="A1" s="1" t="s">
        <v>12</v>
      </c>
    </row>
    <row r="4" spans="1:28">
      <c r="A4" s="2" t="s">
        <v>0</v>
      </c>
      <c r="B4" s="3"/>
      <c r="C4" s="3"/>
      <c r="D4" s="3"/>
      <c r="E4" s="3"/>
      <c r="F4" s="3"/>
      <c r="G4" s="3"/>
      <c r="H4" s="3"/>
      <c r="I4" s="3"/>
      <c r="L4" s="4" t="s">
        <v>1</v>
      </c>
      <c r="M4" s="5"/>
      <c r="N4" s="5"/>
      <c r="O4" s="5"/>
      <c r="P4" s="5"/>
      <c r="Q4" s="5"/>
      <c r="R4" s="5"/>
      <c r="S4" s="5"/>
      <c r="T4" s="5"/>
      <c r="U4" s="5"/>
      <c r="V4" s="5"/>
    </row>
    <row r="5" spans="1:28" s="7" customFormat="1" ht="13.5" thickBot="1">
      <c r="A5" s="6"/>
    </row>
    <row r="6" spans="1:28" s="7" customFormat="1" ht="15">
      <c r="A6" s="6"/>
      <c r="X6" s="87" t="s">
        <v>28</v>
      </c>
      <c r="Y6" s="88"/>
      <c r="Z6" s="87" t="s">
        <v>29</v>
      </c>
      <c r="AA6" s="88"/>
      <c r="AB6" s="89"/>
    </row>
    <row r="7" spans="1:28" s="7" customFormat="1" ht="18">
      <c r="A7" s="8"/>
      <c r="B7" s="9" t="s">
        <v>2</v>
      </c>
      <c r="C7" s="10"/>
      <c r="D7" s="10"/>
      <c r="E7" s="9" t="s">
        <v>3</v>
      </c>
      <c r="F7" s="10"/>
      <c r="G7" s="10"/>
      <c r="H7" s="11"/>
      <c r="I7" s="11"/>
      <c r="X7" s="90" t="s">
        <v>30</v>
      </c>
      <c r="Y7" s="91"/>
      <c r="Z7" s="57"/>
      <c r="AA7" s="58" t="s">
        <v>31</v>
      </c>
      <c r="AB7" s="59" t="s">
        <v>32</v>
      </c>
    </row>
    <row r="8" spans="1:28" s="7" customFormat="1" ht="18.75">
      <c r="A8" s="13"/>
      <c r="B8" s="14" t="s">
        <v>4</v>
      </c>
      <c r="C8" s="12"/>
      <c r="D8" s="12"/>
      <c r="E8" s="15"/>
      <c r="F8" s="12"/>
      <c r="G8" s="12"/>
      <c r="X8" s="60" t="s">
        <v>33</v>
      </c>
      <c r="Y8" s="61" t="s">
        <v>34</v>
      </c>
      <c r="Z8" s="60" t="s">
        <v>35</v>
      </c>
      <c r="AA8" s="62" t="s">
        <v>36</v>
      </c>
      <c r="AB8" s="63" t="s">
        <v>37</v>
      </c>
    </row>
    <row r="9" spans="1:28" s="7" customFormat="1" ht="18">
      <c r="A9" s="13"/>
      <c r="B9" s="33" t="s">
        <v>13</v>
      </c>
      <c r="C9" s="3">
        <v>-38</v>
      </c>
      <c r="D9" t="s">
        <v>5</v>
      </c>
      <c r="F9" s="15" t="s">
        <v>6</v>
      </c>
      <c r="G9" s="50">
        <v>2.9</v>
      </c>
      <c r="H9" t="s">
        <v>5</v>
      </c>
      <c r="X9" s="64"/>
      <c r="Y9" s="65" t="s">
        <v>38</v>
      </c>
      <c r="Z9" s="64"/>
      <c r="AA9" s="66" t="s">
        <v>39</v>
      </c>
      <c r="AB9" s="67" t="s">
        <v>40</v>
      </c>
    </row>
    <row r="10" spans="1:28" s="7" customFormat="1" ht="15.75">
      <c r="A10" s="13"/>
      <c r="B10" s="33" t="s">
        <v>14</v>
      </c>
      <c r="C10" s="3">
        <v>33000</v>
      </c>
      <c r="D10" t="s">
        <v>5</v>
      </c>
      <c r="F10" s="19" t="s">
        <v>19</v>
      </c>
      <c r="G10" s="16">
        <v>0.48</v>
      </c>
      <c r="H10" t="s">
        <v>5</v>
      </c>
      <c r="X10" s="68">
        <v>0.6</v>
      </c>
      <c r="Y10" s="69">
        <f>X10*0.4</f>
        <v>0.24</v>
      </c>
      <c r="Z10" s="68">
        <v>0.6</v>
      </c>
      <c r="AA10" s="70">
        <f>Z10*0.25</f>
        <v>0.15</v>
      </c>
      <c r="AB10" s="71">
        <f>Z10*0.37</f>
        <v>0.222</v>
      </c>
    </row>
    <row r="11" spans="1:28" s="7" customFormat="1" ht="15.75">
      <c r="A11" s="13"/>
      <c r="B11" t="s">
        <v>15</v>
      </c>
      <c r="C11" s="3">
        <v>-2.2000000000000002</v>
      </c>
      <c r="D11" s="12" t="s">
        <v>26</v>
      </c>
      <c r="F11" s="19" t="s">
        <v>20</v>
      </c>
      <c r="G11" s="16">
        <v>0.23</v>
      </c>
      <c r="H11" t="s">
        <v>5</v>
      </c>
      <c r="X11" s="68">
        <v>0.9</v>
      </c>
      <c r="Y11" s="69">
        <f t="shared" ref="Y11:Y13" si="0">X11*0.4</f>
        <v>0.36000000000000004</v>
      </c>
      <c r="Z11" s="68">
        <v>0.9</v>
      </c>
      <c r="AA11" s="70">
        <f t="shared" ref="AA11:AA13" si="1">Z11*0.25</f>
        <v>0.22500000000000001</v>
      </c>
      <c r="AB11" s="71">
        <f t="shared" ref="AB11:AB13" si="2">Z11*0.37</f>
        <v>0.33300000000000002</v>
      </c>
    </row>
    <row r="12" spans="1:28" ht="15.75">
      <c r="A12" s="17"/>
      <c r="B12" t="s">
        <v>16</v>
      </c>
      <c r="C12" s="3">
        <v>-3.5</v>
      </c>
      <c r="D12" s="12" t="s">
        <v>26</v>
      </c>
      <c r="F12" s="19" t="s">
        <v>24</v>
      </c>
      <c r="G12" s="56">
        <v>1</v>
      </c>
      <c r="H12" t="s">
        <v>27</v>
      </c>
      <c r="I12" s="18"/>
      <c r="X12" s="68">
        <v>1.2</v>
      </c>
      <c r="Y12" s="69">
        <f t="shared" si="0"/>
        <v>0.48</v>
      </c>
      <c r="Z12" s="68">
        <v>1.2</v>
      </c>
      <c r="AA12" s="70">
        <f t="shared" si="1"/>
        <v>0.3</v>
      </c>
      <c r="AB12" s="71">
        <f t="shared" si="2"/>
        <v>0.44400000000000001</v>
      </c>
    </row>
    <row r="13" spans="1:28" ht="15.75">
      <c r="B13" t="s">
        <v>45</v>
      </c>
      <c r="C13" s="3">
        <v>0</v>
      </c>
      <c r="D13" t="s">
        <v>27</v>
      </c>
      <c r="F13" s="19" t="s">
        <v>25</v>
      </c>
      <c r="G13" s="56">
        <v>1.7</v>
      </c>
      <c r="H13" t="s">
        <v>27</v>
      </c>
      <c r="X13" s="68">
        <v>1.5</v>
      </c>
      <c r="Y13" s="69">
        <f t="shared" si="0"/>
        <v>0.60000000000000009</v>
      </c>
      <c r="Z13" s="68">
        <v>1.5</v>
      </c>
      <c r="AA13" s="70">
        <f t="shared" si="1"/>
        <v>0.375</v>
      </c>
      <c r="AB13" s="71">
        <f t="shared" si="2"/>
        <v>0.55499999999999994</v>
      </c>
    </row>
    <row r="14" spans="1:28">
      <c r="F14" s="19"/>
      <c r="G14" s="56"/>
      <c r="X14" s="68">
        <v>1.8</v>
      </c>
      <c r="Y14" s="69">
        <f>X14*0.4</f>
        <v>0.72000000000000008</v>
      </c>
      <c r="Z14" s="68">
        <v>1.8</v>
      </c>
      <c r="AA14" s="70">
        <f>Z14*0.25</f>
        <v>0.45</v>
      </c>
      <c r="AB14" s="71">
        <f>Z14*0.37</f>
        <v>0.66600000000000004</v>
      </c>
    </row>
    <row r="15" spans="1:28">
      <c r="A15" s="4" t="s">
        <v>10</v>
      </c>
      <c r="B15" s="5"/>
      <c r="C15" s="5"/>
      <c r="D15" s="5"/>
      <c r="E15" s="5"/>
      <c r="F15" s="5"/>
      <c r="G15" s="5"/>
      <c r="H15" s="5"/>
      <c r="I15" s="5"/>
      <c r="X15" s="68">
        <v>2.1</v>
      </c>
      <c r="Y15" s="69">
        <f>X15*0.4</f>
        <v>0.84000000000000008</v>
      </c>
      <c r="Z15" s="68">
        <v>2.1</v>
      </c>
      <c r="AA15" s="70">
        <f>Z15*0.25</f>
        <v>0.52500000000000002</v>
      </c>
      <c r="AB15" s="71">
        <f>Z15*0.37</f>
        <v>0.77700000000000002</v>
      </c>
    </row>
    <row r="16" spans="1:28" ht="16.5" thickBot="1">
      <c r="B16" s="33" t="s">
        <v>46</v>
      </c>
      <c r="C16" s="7">
        <f>C10/(1+C13)</f>
        <v>33000</v>
      </c>
      <c r="D16" t="s">
        <v>5</v>
      </c>
      <c r="X16" s="72">
        <v>2.4</v>
      </c>
      <c r="Y16" s="73">
        <f>X16*0.4</f>
        <v>0.96</v>
      </c>
      <c r="Z16" s="72">
        <v>2.4</v>
      </c>
      <c r="AA16" s="74">
        <f>Z16*0.25</f>
        <v>0.6</v>
      </c>
      <c r="AB16" s="75">
        <f>Z16*0.37</f>
        <v>0.88800000000000001</v>
      </c>
    </row>
    <row r="17" spans="1:10" ht="15.75">
      <c r="B17" s="7" t="s">
        <v>15</v>
      </c>
      <c r="C17" s="7">
        <f>C11*(1+C13)</f>
        <v>-2.2000000000000002</v>
      </c>
      <c r="D17" s="12" t="s">
        <v>26</v>
      </c>
    </row>
    <row r="18" spans="1:10" ht="15.75">
      <c r="B18" s="7" t="s">
        <v>16</v>
      </c>
      <c r="C18" s="7">
        <f>C12*(1+C13)</f>
        <v>-3.5</v>
      </c>
      <c r="D18" s="12" t="s">
        <v>26</v>
      </c>
    </row>
    <row r="19" spans="1:10" ht="15.75">
      <c r="A19" s="17"/>
      <c r="B19" s="33" t="s">
        <v>47</v>
      </c>
      <c r="C19" s="7">
        <f>C10/(1+C13)*1.05</f>
        <v>34650</v>
      </c>
      <c r="D19" t="s">
        <v>5</v>
      </c>
      <c r="F19" s="15" t="s">
        <v>7</v>
      </c>
      <c r="G19" s="84">
        <f>1.04*G10*G12*G13</f>
        <v>0.84863999999999995</v>
      </c>
      <c r="H19" t="s">
        <v>5</v>
      </c>
      <c r="I19" s="15"/>
    </row>
    <row r="20" spans="1:10" ht="15.75">
      <c r="A20" s="20"/>
      <c r="B20" s="21" t="s">
        <v>9</v>
      </c>
      <c r="C20" s="22">
        <f>1.05*$C$16*ABS(($C$11*(1+C13)/1000))/ABS($C$9)</f>
        <v>2.0060526315789473</v>
      </c>
      <c r="D20" s="21"/>
      <c r="E20" s="21"/>
      <c r="F20" s="55" t="s">
        <v>8</v>
      </c>
      <c r="G20" s="85">
        <f>1.04*G11*G12*G13</f>
        <v>0.40664000000000006</v>
      </c>
      <c r="H20" s="21" t="s">
        <v>5</v>
      </c>
      <c r="I20" s="22"/>
    </row>
    <row r="22" spans="1:10" ht="14.25">
      <c r="D22" s="34"/>
      <c r="E22" s="35"/>
      <c r="F22" s="54" t="s">
        <v>21</v>
      </c>
      <c r="G22" s="35" t="s">
        <v>11</v>
      </c>
      <c r="H22" s="40" t="s">
        <v>17</v>
      </c>
      <c r="I22" s="54" t="s">
        <v>18</v>
      </c>
    </row>
    <row r="23" spans="1:10">
      <c r="D23" s="36"/>
      <c r="E23" s="37"/>
      <c r="F23" s="38"/>
      <c r="G23" s="41" t="s">
        <v>26</v>
      </c>
      <c r="H23" s="41" t="s">
        <v>5</v>
      </c>
      <c r="I23" s="41"/>
    </row>
    <row r="24" spans="1:10" ht="15.75">
      <c r="B24" t="s">
        <v>44</v>
      </c>
      <c r="C24" s="33">
        <v>5</v>
      </c>
      <c r="D24" s="49" t="s">
        <v>22</v>
      </c>
      <c r="E24" s="24"/>
      <c r="F24" s="51">
        <v>1</v>
      </c>
      <c r="G24" s="24">
        <v>25</v>
      </c>
      <c r="H24" s="25">
        <f>G20</f>
        <v>0.40664000000000006</v>
      </c>
      <c r="I24" s="42" t="s">
        <v>8</v>
      </c>
      <c r="J24" s="23"/>
    </row>
    <row r="25" spans="1:10" ht="15.75">
      <c r="D25" s="17"/>
      <c r="E25" s="19"/>
      <c r="F25" s="52">
        <v>2</v>
      </c>
      <c r="G25" s="19">
        <v>3.5</v>
      </c>
      <c r="H25" s="26">
        <f>G19</f>
        <v>0.84863999999999995</v>
      </c>
      <c r="I25" s="43" t="s">
        <v>7</v>
      </c>
      <c r="J25" s="23"/>
    </row>
    <row r="26" spans="1:10" ht="15.75">
      <c r="D26" s="27"/>
      <c r="E26" s="28"/>
      <c r="F26" s="52">
        <v>3</v>
      </c>
      <c r="G26" s="19">
        <v>0.3</v>
      </c>
      <c r="H26" s="26">
        <f>G19</f>
        <v>0.84863999999999995</v>
      </c>
      <c r="I26" s="43" t="s">
        <v>7</v>
      </c>
      <c r="J26" s="23"/>
    </row>
    <row r="27" spans="1:10" ht="15.75">
      <c r="D27" s="27"/>
      <c r="E27" s="28"/>
      <c r="F27" s="52">
        <v>4</v>
      </c>
      <c r="G27" s="39">
        <f>H27/C19*1000</f>
        <v>8.3694083694083682E-2</v>
      </c>
      <c r="H27" s="26">
        <f>G9</f>
        <v>2.9</v>
      </c>
      <c r="I27" s="43" t="s">
        <v>6</v>
      </c>
      <c r="J27" s="23"/>
    </row>
    <row r="28" spans="1:10">
      <c r="D28" s="29"/>
      <c r="E28" s="30"/>
      <c r="F28" s="53">
        <v>5</v>
      </c>
      <c r="G28" s="21">
        <v>0</v>
      </c>
      <c r="H28" s="31">
        <v>0</v>
      </c>
      <c r="I28" s="44"/>
      <c r="J28" s="23"/>
    </row>
    <row r="29" spans="1:10">
      <c r="B29" t="s">
        <v>44</v>
      </c>
      <c r="C29" s="33">
        <v>20</v>
      </c>
      <c r="D29" s="48" t="s">
        <v>23</v>
      </c>
      <c r="E29" s="32"/>
      <c r="F29" s="51">
        <v>1</v>
      </c>
      <c r="G29" s="24">
        <v>0</v>
      </c>
      <c r="H29" s="25">
        <f t="shared" ref="H29" si="3">$C$9*($C$20*(G29/$C$11)-(G29/$C$11)^2)/(1+($C$20-2)*(G29/$C$11))</f>
        <v>0</v>
      </c>
      <c r="I29" s="45"/>
      <c r="J29" s="23"/>
    </row>
    <row r="30" spans="1:10">
      <c r="D30" s="27"/>
      <c r="E30" s="28"/>
      <c r="F30" s="52">
        <v>2</v>
      </c>
      <c r="G30" s="86">
        <f>-G27</f>
        <v>-8.3694083694083682E-2</v>
      </c>
      <c r="H30" s="26">
        <f>G30*C19/1000</f>
        <v>-2.8999999999999995</v>
      </c>
      <c r="I30" s="46"/>
      <c r="J30" s="23"/>
    </row>
    <row r="31" spans="1:10">
      <c r="D31" s="27"/>
      <c r="E31" s="28"/>
      <c r="F31" s="52">
        <v>3</v>
      </c>
      <c r="G31" s="86">
        <f>$G$30+($G$39-$G$30)/6*2</f>
        <v>-0.78912938912938924</v>
      </c>
      <c r="H31" s="26">
        <f>$C$9*($C$20*(G31/$C$17)-(G31/$C$17)^2)/(1+($C$20-2)*(G31/$C$17))</f>
        <v>-22.405525086824714</v>
      </c>
      <c r="I31" s="46"/>
      <c r="J31" s="23"/>
    </row>
    <row r="32" spans="1:10">
      <c r="D32" s="27"/>
      <c r="E32" s="28"/>
      <c r="F32" s="52">
        <v>4</v>
      </c>
      <c r="G32" s="86">
        <f>$G$30+($G$39-$G$30)/6*3</f>
        <v>-1.1418470418470419</v>
      </c>
      <c r="H32" s="26">
        <f t="shared" ref="H32:H48" si="4">$C$9*($C$20*(G32/$C$17)-(G32/$C$17)^2)/(1+($C$20-2)*(G32/$C$17))</f>
        <v>-29.236593408728925</v>
      </c>
      <c r="I32" s="46"/>
      <c r="J32" s="23"/>
    </row>
    <row r="33" spans="4:10">
      <c r="D33" s="27"/>
      <c r="E33" s="28"/>
      <c r="F33" s="52">
        <v>5</v>
      </c>
      <c r="G33" s="86">
        <f>$G$30+($G$39-$G$30)/6*4</f>
        <v>-1.4945646945646947</v>
      </c>
      <c r="H33" s="26">
        <f t="shared" si="4"/>
        <v>-34.108916691059989</v>
      </c>
      <c r="I33" s="46"/>
      <c r="J33" s="23"/>
    </row>
    <row r="34" spans="4:10">
      <c r="D34" s="27"/>
      <c r="E34" s="28"/>
      <c r="F34" s="52">
        <v>6</v>
      </c>
      <c r="G34" s="86">
        <f>$G$30+($G$39-$G$30)/6*5</f>
        <v>-1.8472823472823474</v>
      </c>
      <c r="H34" s="26">
        <f t="shared" si="4"/>
        <v>-37.028168371923627</v>
      </c>
      <c r="I34" s="46"/>
      <c r="J34" s="23"/>
    </row>
    <row r="35" spans="4:10">
      <c r="D35" s="27"/>
      <c r="E35" s="28"/>
      <c r="F35" s="52">
        <v>7</v>
      </c>
      <c r="G35" s="86">
        <f t="shared" ref="G35:G38" si="5">$G$30+($G$39-$G$30)/6*5</f>
        <v>-1.8472823472823474</v>
      </c>
      <c r="H35" s="26">
        <f t="shared" si="4"/>
        <v>-37.028168371923627</v>
      </c>
      <c r="I35" s="46"/>
      <c r="J35" s="23"/>
    </row>
    <row r="36" spans="4:10">
      <c r="D36" s="27"/>
      <c r="E36" s="28"/>
      <c r="F36" s="52">
        <v>8</v>
      </c>
      <c r="G36" s="86">
        <f t="shared" si="5"/>
        <v>-1.8472823472823474</v>
      </c>
      <c r="H36" s="26">
        <f t="shared" si="4"/>
        <v>-37.028168371923627</v>
      </c>
      <c r="I36" s="46"/>
      <c r="J36" s="23"/>
    </row>
    <row r="37" spans="4:10">
      <c r="D37" s="27"/>
      <c r="E37" s="28"/>
      <c r="F37" s="52">
        <v>9</v>
      </c>
      <c r="G37" s="86">
        <f t="shared" si="5"/>
        <v>-1.8472823472823474</v>
      </c>
      <c r="H37" s="26">
        <f t="shared" si="4"/>
        <v>-37.028168371923627</v>
      </c>
      <c r="I37" s="46"/>
      <c r="J37" s="23"/>
    </row>
    <row r="38" spans="4:10">
      <c r="D38" s="27"/>
      <c r="E38" s="28"/>
      <c r="F38" s="52">
        <v>10</v>
      </c>
      <c r="G38" s="86">
        <f t="shared" si="5"/>
        <v>-1.8472823472823474</v>
      </c>
      <c r="H38" s="26">
        <f t="shared" si="4"/>
        <v>-37.028168371923627</v>
      </c>
      <c r="I38" s="46"/>
      <c r="J38" s="23"/>
    </row>
    <row r="39" spans="4:10">
      <c r="D39" s="27"/>
      <c r="F39" s="52">
        <v>11</v>
      </c>
      <c r="G39" s="3">
        <f>C17</f>
        <v>-2.2000000000000002</v>
      </c>
      <c r="H39" s="26">
        <f t="shared" si="4"/>
        <v>-38</v>
      </c>
      <c r="I39" s="46"/>
      <c r="J39" s="23"/>
    </row>
    <row r="40" spans="4:10">
      <c r="D40" s="27"/>
      <c r="F40" s="52">
        <v>12</v>
      </c>
      <c r="G40" s="19">
        <f t="shared" ref="G40:G48" si="6">$C$18/($C$29-3)*(F39-2)</f>
        <v>-1.8529411764705881</v>
      </c>
      <c r="H40" s="26">
        <f t="shared" si="4"/>
        <v>-37.0591159831014</v>
      </c>
      <c r="I40" s="46"/>
      <c r="J40" s="23"/>
    </row>
    <row r="41" spans="4:10">
      <c r="D41" s="27"/>
      <c r="F41" s="52">
        <v>13</v>
      </c>
      <c r="G41" s="19">
        <f t="shared" si="6"/>
        <v>-2.0588235294117645</v>
      </c>
      <c r="H41" s="26">
        <f t="shared" si="4"/>
        <v>-37.844399899352624</v>
      </c>
      <c r="I41" s="46"/>
      <c r="J41" s="23"/>
    </row>
    <row r="42" spans="4:10">
      <c r="D42" s="27"/>
      <c r="F42" s="52">
        <v>14</v>
      </c>
      <c r="G42" s="19">
        <f t="shared" si="6"/>
        <v>-2.2647058823529411</v>
      </c>
      <c r="H42" s="26">
        <f t="shared" si="4"/>
        <v>-37.967331573220044</v>
      </c>
      <c r="I42" s="46"/>
      <c r="J42" s="23"/>
    </row>
    <row r="43" spans="4:10">
      <c r="D43" s="27"/>
      <c r="F43" s="52">
        <v>15</v>
      </c>
      <c r="G43" s="19">
        <f t="shared" si="6"/>
        <v>-2.4705882352941178</v>
      </c>
      <c r="H43" s="26">
        <f t="shared" si="4"/>
        <v>-37.429028920268657</v>
      </c>
      <c r="I43" s="46"/>
      <c r="J43" s="23"/>
    </row>
    <row r="44" spans="4:10">
      <c r="D44" s="27"/>
      <c r="F44" s="52">
        <v>16</v>
      </c>
      <c r="G44" s="19">
        <f t="shared" si="6"/>
        <v>-2.6764705882352939</v>
      </c>
      <c r="H44" s="26">
        <f t="shared" si="4"/>
        <v>-36.230607341726639</v>
      </c>
      <c r="I44" s="46"/>
      <c r="J44" s="23"/>
    </row>
    <row r="45" spans="4:10">
      <c r="D45" s="27"/>
      <c r="F45" s="52">
        <v>17</v>
      </c>
      <c r="G45" s="19">
        <f t="shared" si="6"/>
        <v>-2.8823529411764706</v>
      </c>
      <c r="H45" s="26">
        <f t="shared" si="4"/>
        <v>-34.373179731550032</v>
      </c>
      <c r="I45" s="46"/>
      <c r="J45" s="23"/>
    </row>
    <row r="46" spans="4:10">
      <c r="D46" s="27"/>
      <c r="F46" s="52">
        <v>18</v>
      </c>
      <c r="G46" s="19">
        <f t="shared" si="6"/>
        <v>-3.0882352941176467</v>
      </c>
      <c r="H46" s="26">
        <f t="shared" si="4"/>
        <v>-31.857856483464033</v>
      </c>
      <c r="I46" s="46"/>
      <c r="J46" s="23"/>
    </row>
    <row r="47" spans="4:10">
      <c r="D47" s="27"/>
      <c r="F47" s="52">
        <v>19</v>
      </c>
      <c r="G47" s="19">
        <f t="shared" si="6"/>
        <v>-3.2941176470588234</v>
      </c>
      <c r="H47" s="26">
        <f t="shared" si="4"/>
        <v>-28.685745497980111</v>
      </c>
      <c r="I47" s="46"/>
      <c r="J47" s="23"/>
    </row>
    <row r="48" spans="4:10">
      <c r="D48" s="27"/>
      <c r="F48" s="52">
        <v>20</v>
      </c>
      <c r="G48" s="19">
        <f t="shared" si="6"/>
        <v>-3.5</v>
      </c>
      <c r="H48" s="26">
        <f t="shared" si="4"/>
        <v>-24.857952189389895</v>
      </c>
      <c r="I48" s="46"/>
      <c r="J48" s="23"/>
    </row>
    <row r="49" spans="4:10">
      <c r="D49" s="20"/>
      <c r="E49" s="21"/>
      <c r="F49" s="53"/>
      <c r="G49" s="21"/>
      <c r="H49" s="31"/>
      <c r="I49" s="47"/>
      <c r="J49" s="23"/>
    </row>
    <row r="50" spans="4:10">
      <c r="J50" s="23"/>
    </row>
    <row r="51" spans="4:10">
      <c r="J51" s="23"/>
    </row>
    <row r="52" spans="4:10">
      <c r="J52" s="23"/>
    </row>
    <row r="53" spans="4:10">
      <c r="J53" s="23"/>
    </row>
    <row r="54" spans="4:10">
      <c r="J54" s="23"/>
    </row>
    <row r="55" spans="4:10">
      <c r="J55" s="23"/>
    </row>
    <row r="56" spans="4:10">
      <c r="J56" s="23"/>
    </row>
    <row r="57" spans="4:10">
      <c r="J57" s="23"/>
    </row>
    <row r="58" spans="4:10">
      <c r="J58" s="23"/>
    </row>
    <row r="59" spans="4:10">
      <c r="J59" s="23"/>
    </row>
    <row r="60" spans="4:10">
      <c r="J60" s="23"/>
    </row>
    <row r="61" spans="4:10">
      <c r="J61" s="23"/>
    </row>
    <row r="62" spans="4:10">
      <c r="J62" s="23"/>
    </row>
    <row r="63" spans="4:10">
      <c r="J63" s="23"/>
    </row>
    <row r="64" spans="4:10">
      <c r="J64" s="23"/>
    </row>
    <row r="65" spans="10:10">
      <c r="J65" s="23"/>
    </row>
    <row r="66" spans="10:10">
      <c r="J66" s="23"/>
    </row>
    <row r="67" spans="10:10">
      <c r="J67" s="23"/>
    </row>
    <row r="68" spans="10:10">
      <c r="J68" s="23"/>
    </row>
    <row r="69" spans="10:10">
      <c r="J69" s="23"/>
    </row>
    <row r="70" spans="10:10">
      <c r="J70" s="23"/>
    </row>
    <row r="71" spans="10:10">
      <c r="J71" s="23"/>
    </row>
    <row r="72" spans="10:10">
      <c r="J72" s="23"/>
    </row>
    <row r="73" spans="10:10">
      <c r="J73" s="23"/>
    </row>
    <row r="74" spans="10:10">
      <c r="J74" s="23"/>
    </row>
    <row r="75" spans="10:10">
      <c r="J75" s="23"/>
    </row>
    <row r="76" spans="10:10">
      <c r="J76" s="23"/>
    </row>
    <row r="77" spans="10:10">
      <c r="J77" s="23"/>
    </row>
    <row r="78" spans="10:10">
      <c r="J78" s="23"/>
    </row>
    <row r="79" spans="10:10">
      <c r="J79" s="23"/>
    </row>
    <row r="80" spans="10:10">
      <c r="J80" s="23"/>
    </row>
    <row r="81" spans="10:10">
      <c r="J81" s="23"/>
    </row>
    <row r="82" spans="10:10">
      <c r="J82" s="23"/>
    </row>
    <row r="83" spans="10:10">
      <c r="J83" s="23"/>
    </row>
    <row r="84" spans="10:10">
      <c r="J84" s="23"/>
    </row>
    <row r="85" spans="10:10">
      <c r="J85" s="23"/>
    </row>
    <row r="86" spans="10:10">
      <c r="J86" s="23"/>
    </row>
    <row r="87" spans="10:10">
      <c r="J87" s="23"/>
    </row>
    <row r="88" spans="10:10">
      <c r="J88" s="23"/>
    </row>
    <row r="89" spans="10:10">
      <c r="J89" s="23"/>
    </row>
    <row r="90" spans="10:10">
      <c r="J90" s="23"/>
    </row>
    <row r="91" spans="10:10">
      <c r="J91" s="23"/>
    </row>
    <row r="92" spans="10:10">
      <c r="J92" s="23"/>
    </row>
    <row r="93" spans="10:10">
      <c r="J93" s="23"/>
    </row>
    <row r="94" spans="10:10">
      <c r="J94" s="23"/>
    </row>
    <row r="95" spans="10:10">
      <c r="J95" s="23"/>
    </row>
    <row r="96" spans="10:10">
      <c r="J96" s="23"/>
    </row>
    <row r="97" spans="10:10">
      <c r="J97" s="23"/>
    </row>
    <row r="98" spans="10:10">
      <c r="J98" s="23"/>
    </row>
    <row r="99" spans="10:10">
      <c r="J99" s="23"/>
    </row>
    <row r="100" spans="10:10">
      <c r="J100" s="23"/>
    </row>
    <row r="101" spans="10:10">
      <c r="J101" s="23"/>
    </row>
    <row r="102" spans="10:10">
      <c r="J102" s="23"/>
    </row>
    <row r="103" spans="10:10">
      <c r="J103" s="23"/>
    </row>
    <row r="104" spans="10:10">
      <c r="J104" s="23"/>
    </row>
    <row r="105" spans="10:10">
      <c r="J105" s="23"/>
    </row>
    <row r="106" spans="10:10">
      <c r="J106" s="23"/>
    </row>
    <row r="107" spans="10:10">
      <c r="J107" s="23"/>
    </row>
    <row r="108" spans="10:10">
      <c r="J108" s="23"/>
    </row>
    <row r="109" spans="10:10">
      <c r="J109" s="23"/>
    </row>
    <row r="110" spans="10:10">
      <c r="J110" s="23"/>
    </row>
    <row r="111" spans="10:10">
      <c r="J111" s="23"/>
    </row>
  </sheetData>
  <mergeCells count="3">
    <mergeCell ref="X6:Y6"/>
    <mergeCell ref="Z6:AB6"/>
    <mergeCell ref="X7:Y7"/>
  </mergeCells>
  <pageMargins left="0.78740157499999996" right="0.78740157499999996" top="0.984251969" bottom="0.984251969" header="0.4921259845" footer="0.4921259845"/>
  <pageSetup paperSize="9" orientation="portrait" horizontalDpi="0" verticalDpi="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C6"/>
  <sheetViews>
    <sheetView topLeftCell="A2" workbookViewId="0">
      <selection activeCell="G46" sqref="G45:G46"/>
    </sheetView>
  </sheetViews>
  <sheetFormatPr baseColWidth="10" defaultRowHeight="15"/>
  <cols>
    <col min="1" max="1" width="6.7109375" style="81" customWidth="1"/>
    <col min="2" max="3" width="11.7109375" style="82" customWidth="1"/>
    <col min="4" max="16384" width="11.42578125" style="78"/>
  </cols>
  <sheetData>
    <row r="1" spans="1:3">
      <c r="A1" s="76"/>
      <c r="B1" s="76" t="s">
        <v>41</v>
      </c>
      <c r="C1" s="77" t="s">
        <v>42</v>
      </c>
    </row>
    <row r="2" spans="1:3">
      <c r="A2" s="79">
        <v>1</v>
      </c>
      <c r="B2" s="83">
        <v>0</v>
      </c>
      <c r="C2" s="83">
        <v>0</v>
      </c>
    </row>
    <row r="3" spans="1:3">
      <c r="A3" s="79">
        <v>2</v>
      </c>
      <c r="B3" s="83">
        <f>' EN 1992-1-1-Charactarisitic '!G27</f>
        <v>8.3694083694083682E-2</v>
      </c>
      <c r="C3" s="83">
        <f>' EN 1992-1-1-Charactarisitic '!H27</f>
        <v>2.9</v>
      </c>
    </row>
    <row r="4" spans="1:3">
      <c r="A4" s="79">
        <v>3</v>
      </c>
      <c r="B4" s="83">
        <f>' EN 1992-1-1-Charactarisitic '!G26</f>
        <v>0.3</v>
      </c>
      <c r="C4" s="83">
        <f>' EN 1992-1-1-Charactarisitic '!H26</f>
        <v>0.84863999999999995</v>
      </c>
    </row>
    <row r="5" spans="1:3">
      <c r="A5" s="79">
        <v>4</v>
      </c>
      <c r="B5" s="83">
        <f>' EN 1992-1-1-Charactarisitic '!G25</f>
        <v>3.5</v>
      </c>
      <c r="C5" s="83">
        <f>' EN 1992-1-1-Charactarisitic '!H25</f>
        <v>0.84863999999999995</v>
      </c>
    </row>
    <row r="6" spans="1:3">
      <c r="A6" s="79">
        <v>5</v>
      </c>
      <c r="B6" s="83">
        <f>' EN 1992-1-1-Charactarisitic '!G24</f>
        <v>25</v>
      </c>
      <c r="C6" s="83">
        <f>' EN 1992-1-1-Charactarisitic '!H24</f>
        <v>0.40664000000000006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C21"/>
  <sheetViews>
    <sheetView workbookViewId="0">
      <selection activeCell="C13" sqref="C13"/>
    </sheetView>
  </sheetViews>
  <sheetFormatPr baseColWidth="10" defaultRowHeight="15"/>
  <cols>
    <col min="1" max="1" width="6.7109375" style="81" customWidth="1"/>
    <col min="2" max="3" width="10.7109375" style="82" customWidth="1"/>
    <col min="4" max="16384" width="11.42578125" style="78"/>
  </cols>
  <sheetData>
    <row r="1" spans="1:3">
      <c r="A1" s="76"/>
      <c r="B1" s="76" t="s">
        <v>43</v>
      </c>
      <c r="C1" s="77" t="s">
        <v>42</v>
      </c>
    </row>
    <row r="2" spans="1:3">
      <c r="A2" s="79">
        <v>1</v>
      </c>
      <c r="B2" s="80">
        <v>0</v>
      </c>
      <c r="C2" s="83">
        <f>' EN 1992-1-1-Charactarisitic '!H51</f>
        <v>0</v>
      </c>
    </row>
    <row r="3" spans="1:3">
      <c r="A3" s="79">
        <v>2</v>
      </c>
      <c r="B3" s="83">
        <f>-' EN 1992-1-1-Charactarisitic '!G30</f>
        <v>8.3694083694083682E-2</v>
      </c>
      <c r="C3" s="83">
        <f>' EN 1992-1-1-Charactarisitic '!H30</f>
        <v>-2.8999999999999995</v>
      </c>
    </row>
    <row r="4" spans="1:3">
      <c r="A4" s="79">
        <v>3</v>
      </c>
      <c r="B4" s="83">
        <f>-' EN 1992-1-1-Charactarisitic '!G31</f>
        <v>0.78912938912938924</v>
      </c>
      <c r="C4" s="83">
        <f>' EN 1992-1-1-Charactarisitic '!H31</f>
        <v>-22.405525086824714</v>
      </c>
    </row>
    <row r="5" spans="1:3">
      <c r="A5" s="79">
        <v>4</v>
      </c>
      <c r="B5" s="83">
        <f>-' EN 1992-1-1-Charactarisitic '!G32</f>
        <v>1.1418470418470419</v>
      </c>
      <c r="C5" s="83">
        <f>' EN 1992-1-1-Charactarisitic '!H32</f>
        <v>-29.236593408728925</v>
      </c>
    </row>
    <row r="6" spans="1:3">
      <c r="A6" s="79">
        <v>5</v>
      </c>
      <c r="B6" s="83">
        <f>-' EN 1992-1-1-Charactarisitic '!G33</f>
        <v>1.4945646945646947</v>
      </c>
      <c r="C6" s="83">
        <f>' EN 1992-1-1-Charactarisitic '!H33</f>
        <v>-34.108916691059989</v>
      </c>
    </row>
    <row r="7" spans="1:3">
      <c r="A7" s="79">
        <v>6</v>
      </c>
      <c r="B7" s="83">
        <f>-' EN 1992-1-1-Charactarisitic '!G34</f>
        <v>1.8472823472823474</v>
      </c>
      <c r="C7" s="83">
        <f>' EN 1992-1-1-Charactarisitic '!H34</f>
        <v>-37.028168371923627</v>
      </c>
    </row>
    <row r="8" spans="1:3">
      <c r="A8" s="79">
        <v>7</v>
      </c>
      <c r="B8" s="83">
        <f>-' EN 1992-1-1-Charactarisitic '!G39</f>
        <v>2.2000000000000002</v>
      </c>
      <c r="C8" s="83">
        <f>' EN 1992-1-1-Charactarisitic '!H35</f>
        <v>-37.028168371923627</v>
      </c>
    </row>
    <row r="9" spans="1:3">
      <c r="A9" s="79">
        <v>8</v>
      </c>
      <c r="B9" s="83">
        <f>-' EN 1992-1-1-Charactarisitic '!G36</f>
        <v>1.8472823472823474</v>
      </c>
      <c r="C9" s="83">
        <f>' EN 1992-1-1-Charactarisitic '!H36</f>
        <v>-37.028168371923627</v>
      </c>
    </row>
    <row r="10" spans="1:3">
      <c r="A10" s="79">
        <v>9</v>
      </c>
      <c r="B10" s="83">
        <f>-' EN 1992-1-1-Charactarisitic '!G37</f>
        <v>1.8472823472823474</v>
      </c>
      <c r="C10" s="83">
        <f>' EN 1992-1-1-Charactarisitic '!H37</f>
        <v>-37.028168371923627</v>
      </c>
    </row>
    <row r="11" spans="1:3">
      <c r="A11" s="79">
        <v>10</v>
      </c>
      <c r="B11" s="83">
        <f>-' EN 1992-1-1-Charactarisitic '!G38</f>
        <v>1.8472823472823474</v>
      </c>
      <c r="C11" s="83">
        <f>' EN 1992-1-1-Charactarisitic '!H38</f>
        <v>-37.028168371923627</v>
      </c>
    </row>
    <row r="12" spans="1:3">
      <c r="A12" s="79">
        <v>11</v>
      </c>
      <c r="B12" s="83">
        <f>-' EN 1992-1-1-Charactarisitic '!G39</f>
        <v>2.2000000000000002</v>
      </c>
      <c r="C12" s="83">
        <f>' EN 1992-1-1-Charactarisitic '!H39</f>
        <v>-38</v>
      </c>
    </row>
    <row r="13" spans="1:3">
      <c r="A13" s="79">
        <v>12</v>
      </c>
      <c r="B13" s="83">
        <f>-' EN 1992-1-1-Charactarisitic '!G40</f>
        <v>1.8529411764705881</v>
      </c>
      <c r="C13" s="83">
        <f>' EN 1992-1-1-Charactarisitic '!H40</f>
        <v>-37.0591159831014</v>
      </c>
    </row>
    <row r="14" spans="1:3">
      <c r="A14" s="79">
        <v>13</v>
      </c>
      <c r="B14" s="83">
        <f>-' EN 1992-1-1-Charactarisitic '!G41</f>
        <v>2.0588235294117645</v>
      </c>
      <c r="C14" s="83">
        <f>' EN 1992-1-1-Charactarisitic '!H41</f>
        <v>-37.844399899352624</v>
      </c>
    </row>
    <row r="15" spans="1:3">
      <c r="A15" s="79">
        <v>14</v>
      </c>
      <c r="B15" s="83">
        <f>-' EN 1992-1-1-Charactarisitic '!G42</f>
        <v>2.2647058823529411</v>
      </c>
      <c r="C15" s="83">
        <f>' EN 1992-1-1-Charactarisitic '!H42</f>
        <v>-37.967331573220044</v>
      </c>
    </row>
    <row r="16" spans="1:3">
      <c r="A16" s="79">
        <v>15</v>
      </c>
      <c r="B16" s="83">
        <f>-' EN 1992-1-1-Charactarisitic '!G43</f>
        <v>2.4705882352941178</v>
      </c>
      <c r="C16" s="83">
        <f>' EN 1992-1-1-Charactarisitic '!H43</f>
        <v>-37.429028920268657</v>
      </c>
    </row>
    <row r="17" spans="1:3">
      <c r="A17" s="79">
        <v>16</v>
      </c>
      <c r="B17" s="83">
        <f>-' EN 1992-1-1-Charactarisitic '!G44</f>
        <v>2.6764705882352939</v>
      </c>
      <c r="C17" s="83">
        <f>' EN 1992-1-1-Charactarisitic '!H44</f>
        <v>-36.230607341726639</v>
      </c>
    </row>
    <row r="18" spans="1:3">
      <c r="A18" s="79">
        <v>17</v>
      </c>
      <c r="B18" s="83">
        <f>-' EN 1992-1-1-Charactarisitic '!G45</f>
        <v>2.8823529411764706</v>
      </c>
      <c r="C18" s="83">
        <f>' EN 1992-1-1-Charactarisitic '!H45</f>
        <v>-34.373179731550032</v>
      </c>
    </row>
    <row r="19" spans="1:3">
      <c r="A19" s="79">
        <v>18</v>
      </c>
      <c r="B19" s="83">
        <f>-' EN 1992-1-1-Charactarisitic '!G46</f>
        <v>3.0882352941176467</v>
      </c>
      <c r="C19" s="83">
        <f>' EN 1992-1-1-Charactarisitic '!H46</f>
        <v>-31.857856483464033</v>
      </c>
    </row>
    <row r="20" spans="1:3">
      <c r="A20" s="79">
        <v>19</v>
      </c>
      <c r="B20" s="83">
        <f>-' EN 1992-1-1-Charactarisitic '!G47</f>
        <v>3.2941176470588234</v>
      </c>
      <c r="C20" s="83">
        <f>' EN 1992-1-1-Charactarisitic '!H47</f>
        <v>-28.685745497980111</v>
      </c>
    </row>
    <row r="21" spans="1:3">
      <c r="A21" s="79">
        <v>20</v>
      </c>
      <c r="B21" s="83">
        <f>-' EN 1992-1-1-Charactarisitic '!G48</f>
        <v>3.5</v>
      </c>
      <c r="C21" s="83">
        <f>' EN 1992-1-1-Charactarisitic '!H48</f>
        <v>-24.857952189389895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Diagramme</vt:lpstr>
      </vt:variant>
      <vt:variant>
        <vt:i4>1</vt:i4>
      </vt:variant>
    </vt:vector>
  </HeadingPairs>
  <TitlesOfParts>
    <vt:vector size="4" baseType="lpstr">
      <vt:lpstr> EN 1992-1-1-Charactarisitic </vt:lpstr>
      <vt:lpstr>RFEM-Input Positiv GZG</vt:lpstr>
      <vt:lpstr>RFEM-Input Negativ GZG</vt:lpstr>
      <vt:lpstr>Diagramm1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Meierhofer</dc:creator>
  <cp:lastModifiedBy>Alexander Meierhofer</cp:lastModifiedBy>
  <dcterms:created xsi:type="dcterms:W3CDTF">2019-11-11T14:36:17Z</dcterms:created>
  <dcterms:modified xsi:type="dcterms:W3CDTF">2020-07-02T14:26:22Z</dcterms:modified>
</cp:coreProperties>
</file>