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8275" windowHeight="14100" tabRatio="868"/>
  </bookViews>
  <sheets>
    <sheet name=" EN 1992-1-1-GZT nach EC2, 5.7" sheetId="4" r:id="rId1"/>
    <sheet name="RFEM-Input Positive GZT 5.7" sheetId="5" r:id="rId2"/>
    <sheet name="RFEM-Input Negativ GZT 5.7" sheetId="6" r:id="rId3"/>
    <sheet name="Diagramm1" sheetId="7" r:id="rId4"/>
  </sheets>
  <definedNames>
    <definedName name="f_ck" localSheetId="0">' EN 1992-1-1-GZT nach EC2, 5.7'!#REF!</definedName>
    <definedName name="f_ck" localSheetId="2">#REF!</definedName>
    <definedName name="f_ck" localSheetId="1">#REF!</definedName>
    <definedName name="f_ck">#REF!</definedName>
    <definedName name="n" localSheetId="0">' EN 1992-1-1-GZT nach EC2, 5.7'!#REF!</definedName>
    <definedName name="n" localSheetId="2">#REF!</definedName>
    <definedName name="n" localSheetId="1">#REF!</definedName>
    <definedName name="n">#REF!</definedName>
  </definedNames>
  <calcPr calcId="125725"/>
</workbook>
</file>

<file path=xl/calcChain.xml><?xml version="1.0" encoding="utf-8"?>
<calcChain xmlns="http://schemas.openxmlformats.org/spreadsheetml/2006/main">
  <c r="H28" i="4"/>
  <c r="G20"/>
  <c r="H25" s="1"/>
  <c r="C6" i="5" s="1"/>
  <c r="G19" i="4"/>
  <c r="H26" s="1"/>
  <c r="G39"/>
  <c r="B11" i="6" s="1"/>
  <c r="G36" i="4"/>
  <c r="B8" i="6" s="1"/>
  <c r="G28" i="4"/>
  <c r="G31" s="1"/>
  <c r="H31" s="1"/>
  <c r="C19"/>
  <c r="B4" i="5"/>
  <c r="B6"/>
  <c r="B5"/>
  <c r="G38" i="4"/>
  <c r="B10" i="6" s="1"/>
  <c r="G37" i="4"/>
  <c r="B9" i="6" s="1"/>
  <c r="G33" i="4"/>
  <c r="B5" i="6" s="1"/>
  <c r="G34" i="4"/>
  <c r="B6" i="6" s="1"/>
  <c r="G35" i="4"/>
  <c r="B7" i="6" s="1"/>
  <c r="G32" i="4"/>
  <c r="B4" i="6" s="1"/>
  <c r="C20" i="4"/>
  <c r="C21" s="1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H27" l="1"/>
  <c r="B3" i="5"/>
  <c r="C3"/>
  <c r="H39" i="4"/>
  <c r="C11" i="6" s="1"/>
  <c r="B3"/>
  <c r="H38" i="4"/>
  <c r="C10" i="6" s="1"/>
  <c r="C3"/>
  <c r="H37" i="4"/>
  <c r="C9" i="6" s="1"/>
  <c r="H36" i="4"/>
  <c r="C8" i="6" s="1"/>
  <c r="H32" i="4"/>
  <c r="C4" i="6" s="1"/>
  <c r="I31" i="4"/>
  <c r="H34"/>
  <c r="C6" i="6" s="1"/>
  <c r="H33" i="4"/>
  <c r="C5" i="6" s="1"/>
  <c r="H35" i="4"/>
  <c r="C7" i="6" s="1"/>
  <c r="C5" i="5" l="1"/>
  <c r="C4"/>
  <c r="H30" i="4"/>
  <c r="C2" i="6" s="1"/>
</calcChain>
</file>

<file path=xl/sharedStrings.xml><?xml version="1.0" encoding="utf-8"?>
<sst xmlns="http://schemas.openxmlformats.org/spreadsheetml/2006/main" count="72" uniqueCount="52">
  <si>
    <t>Inputs</t>
  </si>
  <si>
    <t>Graphical Results</t>
  </si>
  <si>
    <t>Pressure side: Parabola</t>
  </si>
  <si>
    <t>Tension side acc. to DafstB Steel fiber concrete</t>
  </si>
  <si>
    <t xml:space="preserve"> Parabola</t>
  </si>
  <si>
    <t>N/mm²</t>
  </si>
  <si>
    <r>
      <t>f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ctm,fl</t>
    </r>
  </si>
  <si>
    <r>
      <t>f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ctR,L1</t>
    </r>
  </si>
  <si>
    <r>
      <t>f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ctR,L2</t>
    </r>
  </si>
  <si>
    <t>k</t>
  </si>
  <si>
    <t>Numerical Results</t>
  </si>
  <si>
    <t xml:space="preserve">e </t>
  </si>
  <si>
    <r>
      <t>E</t>
    </r>
    <r>
      <rPr>
        <vertAlign val="subscript"/>
        <sz val="10"/>
        <rFont val="Arial"/>
        <family val="2"/>
      </rPr>
      <t xml:space="preserve">cm </t>
    </r>
    <r>
      <rPr>
        <vertAlign val="subscript"/>
        <sz val="8"/>
        <rFont val="Arial"/>
        <family val="2"/>
      </rPr>
      <t>(secant)</t>
    </r>
  </si>
  <si>
    <r>
      <rPr>
        <sz val="10"/>
        <rFont val="Symbol"/>
        <family val="1"/>
        <charset val="2"/>
      </rPr>
      <t>e</t>
    </r>
    <r>
      <rPr>
        <vertAlign val="subscript"/>
        <sz val="10"/>
        <rFont val="Arial"/>
        <family val="2"/>
      </rPr>
      <t>c1</t>
    </r>
  </si>
  <si>
    <r>
      <rPr>
        <sz val="10"/>
        <rFont val="Symbol"/>
        <family val="1"/>
        <charset val="2"/>
      </rPr>
      <t>e</t>
    </r>
    <r>
      <rPr>
        <vertAlign val="subscript"/>
        <sz val="10"/>
        <rFont val="Arial"/>
        <family val="2"/>
      </rPr>
      <t>cu1</t>
    </r>
  </si>
  <si>
    <r>
      <t>E</t>
    </r>
    <r>
      <rPr>
        <vertAlign val="subscript"/>
        <sz val="10"/>
        <rFont val="Arial"/>
        <family val="2"/>
      </rPr>
      <t xml:space="preserve">cm0 </t>
    </r>
    <r>
      <rPr>
        <vertAlign val="subscript"/>
        <sz val="8"/>
        <rFont val="Arial"/>
        <family val="2"/>
      </rPr>
      <t>(tangent)</t>
    </r>
  </si>
  <si>
    <r>
      <rPr>
        <b/>
        <sz val="10"/>
        <rFont val="Symbol"/>
        <family val="1"/>
        <charset val="2"/>
      </rPr>
      <t>s</t>
    </r>
    <r>
      <rPr>
        <b/>
        <vertAlign val="subscript"/>
        <sz val="10"/>
        <rFont val="Arial"/>
        <family val="2"/>
      </rPr>
      <t>c</t>
    </r>
  </si>
  <si>
    <t>Notice</t>
  </si>
  <si>
    <r>
      <t>f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ct0,L1</t>
    </r>
  </si>
  <si>
    <r>
      <t>f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ct0,L2</t>
    </r>
  </si>
  <si>
    <t>Id</t>
  </si>
  <si>
    <t xml:space="preserve">Tension  </t>
  </si>
  <si>
    <t xml:space="preserve">Compression </t>
  </si>
  <si>
    <r>
      <rPr>
        <sz val="10"/>
        <rFont val="Symbol"/>
        <family val="1"/>
        <charset val="2"/>
      </rPr>
      <t>k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F</t>
    </r>
  </si>
  <si>
    <r>
      <rPr>
        <sz val="10"/>
        <rFont val="Symbol"/>
        <family val="1"/>
        <charset val="2"/>
      </rPr>
      <t>k</t>
    </r>
    <r>
      <rPr>
        <vertAlign val="superscript"/>
        <sz val="10"/>
        <rFont val="Arial"/>
        <family val="2"/>
      </rPr>
      <t>f</t>
    </r>
    <r>
      <rPr>
        <vertAlign val="subscript"/>
        <sz val="10"/>
        <rFont val="Arial"/>
        <family val="2"/>
      </rPr>
      <t>G</t>
    </r>
  </si>
  <si>
    <t>[‰]</t>
  </si>
  <si>
    <t>[-]</t>
  </si>
  <si>
    <t>Verformung 1</t>
  </si>
  <si>
    <t>Verformung 2</t>
  </si>
  <si>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L1</t>
    </r>
    <r>
      <rPr>
        <sz val="10"/>
        <rFont val="Arial"/>
        <family val="2"/>
      </rPr>
      <t xml:space="preserve"> =0,4</t>
    </r>
  </si>
  <si>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L2</t>
    </r>
    <r>
      <rPr>
        <sz val="10"/>
        <rFont val="Arial"/>
        <family val="2"/>
      </rPr>
      <t xml:space="preserve"> =0,25</t>
    </r>
  </si>
  <si>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0"/>
        <rFont val="Arial"/>
        <family val="2"/>
      </rPr>
      <t xml:space="preserve">= </t>
    </r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0"/>
        <rFont val="Arial"/>
        <family val="2"/>
      </rPr>
      <t xml:space="preserve"> = 0,37</t>
    </r>
  </si>
  <si>
    <t>L1</t>
  </si>
  <si>
    <r>
      <t>f</t>
    </r>
    <r>
      <rPr>
        <b/>
        <vertAlign val="superscript"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ct0,L1</t>
    </r>
  </si>
  <si>
    <t>L2</t>
  </si>
  <si>
    <r>
      <t>f</t>
    </r>
    <r>
      <rPr>
        <b/>
        <vertAlign val="superscript"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ct0,L2</t>
    </r>
  </si>
  <si>
    <r>
      <t>f</t>
    </r>
    <r>
      <rPr>
        <b/>
        <vertAlign val="superscript"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 xml:space="preserve">ct0,u  </t>
    </r>
    <r>
      <rPr>
        <b/>
        <sz val="11"/>
        <color theme="1"/>
        <rFont val="Calibri"/>
        <family val="2"/>
        <scheme val="minor"/>
      </rPr>
      <t>/ f</t>
    </r>
    <r>
      <rPr>
        <b/>
        <vertAlign val="superscript"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ct0,s</t>
    </r>
  </si>
  <si>
    <r>
      <t xml:space="preserve">= L1 </t>
    </r>
    <r>
      <rPr>
        <sz val="11"/>
        <color theme="1"/>
        <rFont val="Calibri"/>
        <family val="2"/>
      </rPr>
      <t xml:space="preserve">· </t>
    </r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L1</t>
    </r>
  </si>
  <si>
    <r>
      <t xml:space="preserve">= L2 </t>
    </r>
    <r>
      <rPr>
        <sz val="11"/>
        <color theme="1"/>
        <rFont val="Calibri"/>
        <family val="2"/>
      </rPr>
      <t xml:space="preserve">· </t>
    </r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L2</t>
    </r>
  </si>
  <si>
    <r>
      <t xml:space="preserve">= L2 </t>
    </r>
    <r>
      <rPr>
        <sz val="11"/>
        <color theme="1"/>
        <rFont val="Calibri"/>
        <family val="2"/>
      </rPr>
      <t xml:space="preserve">· </t>
    </r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 xml:space="preserve">u / s </t>
    </r>
  </si>
  <si>
    <r>
      <t>+</t>
    </r>
    <r>
      <rPr>
        <sz val="8"/>
        <color rgb="FF000000"/>
        <rFont val="Symbol"/>
        <family val="1"/>
        <charset val="2"/>
      </rPr>
      <t>e</t>
    </r>
    <r>
      <rPr>
        <sz val="8"/>
        <color rgb="FF000000"/>
        <rFont val="Calibri"/>
        <family val="2"/>
        <scheme val="minor"/>
      </rPr>
      <t xml:space="preserve"> [‰]</t>
    </r>
  </si>
  <si>
    <r>
      <t>s</t>
    </r>
    <r>
      <rPr>
        <sz val="8"/>
        <color rgb="FF000000"/>
        <rFont val="Calibri"/>
        <family val="2"/>
        <scheme val="minor"/>
      </rPr>
      <t xml:space="preserve"> [N/mm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]</t>
    </r>
  </si>
  <si>
    <r>
      <t>-</t>
    </r>
    <r>
      <rPr>
        <sz val="8"/>
        <color rgb="FF000000"/>
        <rFont val="Symbol"/>
        <family val="1"/>
        <charset val="2"/>
      </rPr>
      <t>e</t>
    </r>
    <r>
      <rPr>
        <sz val="8"/>
        <color rgb="FF000000"/>
        <rFont val="Calibri"/>
        <family val="2"/>
        <scheme val="minor"/>
      </rPr>
      <t xml:space="preserve"> [‰]</t>
    </r>
  </si>
  <si>
    <t>Anzahl Stellen:</t>
  </si>
  <si>
    <t>Safety Factors</t>
  </si>
  <si>
    <r>
      <rPr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cc</t>
    </r>
  </si>
  <si>
    <r>
      <rPr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ct</t>
    </r>
  </si>
  <si>
    <r>
      <t>f</t>
    </r>
    <r>
      <rPr>
        <vertAlign val="subscript"/>
        <sz val="10"/>
        <rFont val="Arial"/>
        <family val="2"/>
      </rPr>
      <t>cR</t>
    </r>
  </si>
  <si>
    <r>
      <t>f</t>
    </r>
    <r>
      <rPr>
        <vertAlign val="subscript"/>
        <sz val="10"/>
        <rFont val="Arial"/>
        <family val="2"/>
      </rPr>
      <t>ck</t>
    </r>
  </si>
  <si>
    <r>
      <rPr>
        <sz val="10"/>
        <rFont val="Symbol"/>
        <family val="1"/>
        <charset val="2"/>
      </rPr>
      <t>g</t>
    </r>
    <r>
      <rPr>
        <vertAlign val="subscript"/>
        <sz val="10"/>
        <rFont val="Arial"/>
        <family val="2"/>
      </rPr>
      <t>R</t>
    </r>
  </si>
  <si>
    <t xml:space="preserve">Stress-Strain Diagram for Steel Fiber Concrete acc. to DIN EN 1992-1-1 </t>
  </si>
  <si>
    <t>C 30/37 L1,2/L0,9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</si>
</sst>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"/>
  </numFmts>
  <fonts count="2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0"/>
      <name val="Symbol"/>
      <family val="1"/>
      <charset val="2"/>
    </font>
    <font>
      <vertAlign val="subscript"/>
      <sz val="8"/>
      <name val="Arial"/>
      <family val="2"/>
    </font>
    <font>
      <sz val="10"/>
      <name val="Symbol"/>
      <family val="1"/>
      <charset val="2"/>
    </font>
    <font>
      <b/>
      <vertAlign val="subscript"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  <scheme val="minor"/>
    </font>
    <font>
      <sz val="8"/>
      <color rgb="FF000000"/>
      <name val="Symbol"/>
      <family val="1"/>
      <charset val="2"/>
    </font>
    <font>
      <vertAlign val="superscript"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4" fillId="2" borderId="0" xfId="0" applyFont="1" applyFill="1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4" fillId="0" borderId="0" xfId="0" applyFont="1" applyFill="1"/>
    <xf numFmtId="0" fontId="0" fillId="0" borderId="0" xfId="0" applyFill="1"/>
    <xf numFmtId="0" fontId="4" fillId="0" borderId="4" xfId="0" applyFont="1" applyFill="1" applyBorder="1"/>
    <xf numFmtId="0" fontId="2" fillId="0" borderId="5" xfId="0" applyFont="1" applyBorder="1"/>
    <xf numFmtId="0" fontId="0" fillId="0" borderId="5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7" xfId="0" applyFont="1" applyFill="1" applyBorder="1"/>
    <xf numFmtId="0" fontId="2" fillId="0" borderId="0" xfId="0" applyFont="1"/>
    <xf numFmtId="0" fontId="2" fillId="0" borderId="0" xfId="0" applyFont="1" applyBorder="1"/>
    <xf numFmtId="0" fontId="0" fillId="2" borderId="0" xfId="0" applyFill="1" applyBorder="1"/>
    <xf numFmtId="0" fontId="0" fillId="0" borderId="7" xfId="0" applyBorder="1"/>
    <xf numFmtId="164" fontId="0" fillId="0" borderId="0" xfId="0" applyNumberFormat="1"/>
    <xf numFmtId="0" fontId="0" fillId="0" borderId="0" xfId="0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2" fontId="0" fillId="0" borderId="0" xfId="0" applyNumberFormat="1"/>
    <xf numFmtId="0" fontId="0" fillId="0" borderId="2" xfId="0" applyBorder="1"/>
    <xf numFmtId="2" fontId="0" fillId="0" borderId="3" xfId="0" applyNumberFormat="1" applyBorder="1"/>
    <xf numFmtId="2" fontId="0" fillId="0" borderId="8" xfId="0" applyNumberFormat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2" xfId="0" applyNumberFormat="1" applyBorder="1"/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0" fillId="0" borderId="0" xfId="0" applyNumberFormat="1" applyBorder="1"/>
    <xf numFmtId="0" fontId="4" fillId="4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indent="2"/>
    </xf>
    <xf numFmtId="0" fontId="2" fillId="0" borderId="13" xfId="0" applyFont="1" applyBorder="1" applyAlignment="1">
      <alignment horizontal="left" indent="2"/>
    </xf>
    <xf numFmtId="2" fontId="0" fillId="0" borderId="14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14" xfId="0" applyBorder="1"/>
    <xf numFmtId="2" fontId="4" fillId="0" borderId="1" xfId="0" applyNumberFormat="1" applyFont="1" applyBorder="1"/>
    <xf numFmtId="0" fontId="4" fillId="0" borderId="1" xfId="0" applyFont="1" applyBorder="1"/>
    <xf numFmtId="0" fontId="0" fillId="2" borderId="0" xfId="0" applyFont="1" applyFill="1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66" fontId="0" fillId="2" borderId="0" xfId="0" applyNumberFormat="1" applyFill="1" applyBorder="1"/>
    <xf numFmtId="0" fontId="0" fillId="0" borderId="18" xfId="0" applyBorder="1"/>
    <xf numFmtId="0" fontId="0" fillId="0" borderId="4" xfId="0" applyBorder="1" applyAlignment="1"/>
    <xf numFmtId="0" fontId="0" fillId="0" borderId="19" xfId="0" applyBorder="1" applyAlignment="1"/>
    <xf numFmtId="0" fontId="11" fillId="5" borderId="20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0" fillId="5" borderId="22" xfId="0" applyFill="1" applyBorder="1"/>
    <xf numFmtId="0" fontId="0" fillId="0" borderId="9" xfId="0" quotePrefix="1" applyFont="1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23" xfId="0" quotePrefix="1" applyBorder="1" applyAlignment="1">
      <alignment horizontal="center"/>
    </xf>
    <xf numFmtId="0" fontId="0" fillId="5" borderId="24" xfId="0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5" borderId="26" xfId="0" applyFill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49" fontId="17" fillId="6" borderId="30" xfId="1" applyNumberFormat="1" applyFont="1" applyFill="1" applyBorder="1" applyAlignment="1">
      <alignment horizontal="center"/>
    </xf>
    <xf numFmtId="49" fontId="18" fillId="6" borderId="30" xfId="1" applyNumberFormat="1" applyFont="1" applyFill="1" applyBorder="1" applyAlignment="1">
      <alignment horizontal="center"/>
    </xf>
    <xf numFmtId="0" fontId="1" fillId="0" borderId="0" xfId="1"/>
    <xf numFmtId="1" fontId="20" fillId="6" borderId="30" xfId="1" applyNumberFormat="1" applyFont="1" applyFill="1" applyBorder="1" applyAlignment="1">
      <alignment horizontal="center"/>
    </xf>
    <xf numFmtId="164" fontId="20" fillId="7" borderId="30" xfId="1" applyNumberFormat="1" applyFont="1" applyFill="1" applyBorder="1" applyAlignment="1">
      <alignment horizontal="right"/>
    </xf>
    <xf numFmtId="1" fontId="1" fillId="0" borderId="0" xfId="1" applyNumberFormat="1" applyAlignment="1">
      <alignment horizontal="center"/>
    </xf>
    <xf numFmtId="49" fontId="1" fillId="0" borderId="0" xfId="1" applyNumberFormat="1" applyAlignment="1">
      <alignment horizontal="right"/>
    </xf>
    <xf numFmtId="2" fontId="20" fillId="7" borderId="30" xfId="1" applyNumberFormat="1" applyFont="1" applyFill="1" applyBorder="1" applyAlignment="1">
      <alignment horizontal="right"/>
    </xf>
    <xf numFmtId="2" fontId="0" fillId="2" borderId="0" xfId="0" applyNumberFormat="1" applyFill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Border="1"/>
    <xf numFmtId="2" fontId="0" fillId="2" borderId="0" xfId="0" applyNumberFormat="1" applyFill="1"/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Stress-Strain-Diagramm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8164213715478403E-2"/>
          <c:y val="0.11431616021229959"/>
          <c:w val="0.89821976451416841"/>
          <c:h val="0.86019417475728155"/>
        </c:manualLayout>
      </c:layout>
      <c:scatterChart>
        <c:scatterStyle val="lineMarker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 EN 1992-1-1-GZT nach EC2, 5.7'!$G$25:$G$39</c:f>
              <c:numCache>
                <c:formatCode>General</c:formatCode>
                <c:ptCount val="15"/>
                <c:pt idx="0">
                  <c:v>25</c:v>
                </c:pt>
                <c:pt idx="1">
                  <c:v>3.5</c:v>
                </c:pt>
                <c:pt idx="2">
                  <c:v>0.3</c:v>
                </c:pt>
                <c:pt idx="3" formatCode="0.0000">
                  <c:v>8.3694083694083696E-2</c:v>
                </c:pt>
                <c:pt idx="4">
                  <c:v>0</c:v>
                </c:pt>
                <c:pt idx="5">
                  <c:v>0</c:v>
                </c:pt>
                <c:pt idx="6" formatCode="0.0000">
                  <c:v>-8.3694083694083696E-2</c:v>
                </c:pt>
                <c:pt idx="7">
                  <c:v>-0.5</c:v>
                </c:pt>
                <c:pt idx="8">
                  <c:v>-1</c:v>
                </c:pt>
                <c:pt idx="9">
                  <c:v>-1.5</c:v>
                </c:pt>
                <c:pt idx="10">
                  <c:v>-2</c:v>
                </c:pt>
                <c:pt idx="11">
                  <c:v>-2.2000000000000002</c:v>
                </c:pt>
                <c:pt idx="12">
                  <c:v>-2.5</c:v>
                </c:pt>
                <c:pt idx="13">
                  <c:v>-3</c:v>
                </c:pt>
                <c:pt idx="14">
                  <c:v>-3.5</c:v>
                </c:pt>
              </c:numCache>
            </c:numRef>
          </c:xVal>
          <c:yVal>
            <c:numRef>
              <c:f>' EN 1992-1-1-GZT nach EC2, 5.7'!$H$25:$H$39</c:f>
              <c:numCache>
                <c:formatCode>0.00</c:formatCode>
                <c:ptCount val="15"/>
                <c:pt idx="0">
                  <c:v>0.29045714285714291</c:v>
                </c:pt>
                <c:pt idx="1">
                  <c:v>0.60617142857142858</c:v>
                </c:pt>
                <c:pt idx="2">
                  <c:v>0.60617142857142858</c:v>
                </c:pt>
                <c:pt idx="3">
                  <c:v>2.0714285714285716</c:v>
                </c:pt>
                <c:pt idx="4">
                  <c:v>0</c:v>
                </c:pt>
                <c:pt idx="5">
                  <c:v>0</c:v>
                </c:pt>
                <c:pt idx="6">
                  <c:v>-2.0714285714285716</c:v>
                </c:pt>
                <c:pt idx="7">
                  <c:v>-7.9347863989317835</c:v>
                </c:pt>
                <c:pt idx="8">
                  <c:v>-12.304827734051269</c:v>
                </c:pt>
                <c:pt idx="9">
                  <c:v>-14.54615335167786</c:v>
                </c:pt>
                <c:pt idx="10">
                  <c:v>-15.414780953843454</c:v>
                </c:pt>
                <c:pt idx="11">
                  <c:v>-15.482142857142859</c:v>
                </c:pt>
                <c:pt idx="12">
                  <c:v>-15.346622068931701</c:v>
                </c:pt>
                <c:pt idx="13">
                  <c:v>-14.610685609632796</c:v>
                </c:pt>
                <c:pt idx="14">
                  <c:v>-13.381979659480439</c:v>
                </c:pt>
              </c:numCache>
            </c:numRef>
          </c:yVal>
        </c:ser>
        <c:axId val="189246848"/>
        <c:axId val="189252736"/>
      </c:scatterChart>
      <c:valAx>
        <c:axId val="189246848"/>
        <c:scaling>
          <c:orientation val="maxMin"/>
          <c:max val="26"/>
          <c:min val="-5"/>
        </c:scaling>
        <c:axPos val="t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9252736"/>
        <c:crosses val="autoZero"/>
        <c:crossBetween val="midCat"/>
      </c:valAx>
      <c:valAx>
        <c:axId val="189252736"/>
        <c:scaling>
          <c:orientation val="maxMin"/>
        </c:scaling>
        <c:axPos val="r"/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92468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Stress-Strain-Diagramm -Tension Side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3.5852782970831464E-2"/>
          <c:y val="0.19116469455389307"/>
          <c:w val="0.89821976451416841"/>
          <c:h val="0.77892039426440018"/>
        </c:manualLayout>
      </c:layout>
      <c:scatterChart>
        <c:scatterStyle val="lineMarker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 EN 1992-1-1-GZT nach EC2, 5.7'!$G$25:$G$29</c:f>
              <c:numCache>
                <c:formatCode>General</c:formatCode>
                <c:ptCount val="5"/>
                <c:pt idx="0">
                  <c:v>25</c:v>
                </c:pt>
                <c:pt idx="1">
                  <c:v>3.5</c:v>
                </c:pt>
                <c:pt idx="2">
                  <c:v>0.3</c:v>
                </c:pt>
                <c:pt idx="3" formatCode="0.0000">
                  <c:v>8.3694083694083696E-2</c:v>
                </c:pt>
                <c:pt idx="4">
                  <c:v>0</c:v>
                </c:pt>
              </c:numCache>
            </c:numRef>
          </c:xVal>
          <c:yVal>
            <c:numRef>
              <c:f>' EN 1992-1-1-GZT nach EC2, 5.7'!$H$25:$H$29</c:f>
              <c:numCache>
                <c:formatCode>0.00</c:formatCode>
                <c:ptCount val="5"/>
                <c:pt idx="0">
                  <c:v>0.29045714285714291</c:v>
                </c:pt>
                <c:pt idx="1">
                  <c:v>0.60617142857142858</c:v>
                </c:pt>
                <c:pt idx="2">
                  <c:v>0.60617142857142858</c:v>
                </c:pt>
                <c:pt idx="3">
                  <c:v>2.0714285714285716</c:v>
                </c:pt>
                <c:pt idx="4">
                  <c:v>0</c:v>
                </c:pt>
              </c:numCache>
            </c:numRef>
          </c:yVal>
        </c:ser>
        <c:axId val="189276544"/>
        <c:axId val="189278080"/>
      </c:scatterChart>
      <c:valAx>
        <c:axId val="189276544"/>
        <c:scaling>
          <c:orientation val="maxMin"/>
          <c:max val="26"/>
          <c:min val="0"/>
        </c:scaling>
        <c:axPos val="t"/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9278080"/>
        <c:crosses val="autoZero"/>
        <c:crossBetween val="midCat"/>
      </c:valAx>
      <c:valAx>
        <c:axId val="189278080"/>
        <c:scaling>
          <c:orientation val="maxMin"/>
        </c:scaling>
        <c:axPos val="r"/>
        <c:numFmt formatCode="0.00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92765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7" footer="0.49212598450000167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Stress-Strain-Diagramm - Compression Side</a:t>
            </a:r>
            <a:r>
              <a:rPr lang="en-US" baseline="0"/>
              <a:t> 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3.3304597074683626E-2"/>
          <c:y val="0.10761481917564043"/>
          <c:w val="0.89821976451416841"/>
          <c:h val="0.86019417475728155"/>
        </c:manualLayout>
      </c:layout>
      <c:scatterChart>
        <c:scatterStyle val="lineMarker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</c:marker>
          <c:xVal>
            <c:numRef>
              <c:f>' EN 1992-1-1-GZT nach EC2, 5.7'!$G$30:$G$49</c:f>
              <c:numCache>
                <c:formatCode>0.0000</c:formatCode>
                <c:ptCount val="20"/>
                <c:pt idx="0" formatCode="General">
                  <c:v>0</c:v>
                </c:pt>
                <c:pt idx="1">
                  <c:v>-8.3694083694083696E-2</c:v>
                </c:pt>
                <c:pt idx="2" formatCode="General">
                  <c:v>-0.5</c:v>
                </c:pt>
                <c:pt idx="3" formatCode="General">
                  <c:v>-1</c:v>
                </c:pt>
                <c:pt idx="4" formatCode="General">
                  <c:v>-1.5</c:v>
                </c:pt>
                <c:pt idx="5" formatCode="General">
                  <c:v>-2</c:v>
                </c:pt>
                <c:pt idx="6" formatCode="General">
                  <c:v>-2.2000000000000002</c:v>
                </c:pt>
                <c:pt idx="7" formatCode="General">
                  <c:v>-2.5</c:v>
                </c:pt>
                <c:pt idx="8" formatCode="General">
                  <c:v>-3</c:v>
                </c:pt>
                <c:pt idx="9" formatCode="General">
                  <c:v>-3.5</c:v>
                </c:pt>
              </c:numCache>
            </c:numRef>
          </c:xVal>
          <c:yVal>
            <c:numRef>
              <c:f>' EN 1992-1-1-GZT nach EC2, 5.7'!$H$30:$H$49</c:f>
              <c:numCache>
                <c:formatCode>0.00</c:formatCode>
                <c:ptCount val="20"/>
                <c:pt idx="0">
                  <c:v>0</c:v>
                </c:pt>
                <c:pt idx="1">
                  <c:v>-2.0714285714285716</c:v>
                </c:pt>
                <c:pt idx="2">
                  <c:v>-7.9347863989317835</c:v>
                </c:pt>
                <c:pt idx="3">
                  <c:v>-12.304827734051269</c:v>
                </c:pt>
                <c:pt idx="4">
                  <c:v>-14.54615335167786</c:v>
                </c:pt>
                <c:pt idx="5">
                  <c:v>-15.414780953843454</c:v>
                </c:pt>
                <c:pt idx="6">
                  <c:v>-15.482142857142859</c:v>
                </c:pt>
                <c:pt idx="7">
                  <c:v>-15.346622068931701</c:v>
                </c:pt>
                <c:pt idx="8">
                  <c:v>-14.610685609632796</c:v>
                </c:pt>
                <c:pt idx="9">
                  <c:v>-13.381979659480439</c:v>
                </c:pt>
              </c:numCache>
            </c:numRef>
          </c:yVal>
        </c:ser>
        <c:ser>
          <c:idx val="1"/>
          <c:order val="1"/>
          <c:xVal>
            <c:numRef>
              <c:f>' EN 1992-1-1-GZT nach EC2, 5.7'!$J$30:$J$38</c:f>
              <c:numCache>
                <c:formatCode>0.00</c:formatCode>
                <c:ptCount val="9"/>
              </c:numCache>
            </c:numRef>
          </c:xVal>
          <c:yVal>
            <c:numRef>
              <c:f>' EN 1992-1-1-GZT nach EC2, 5.7'!$K$30:$K$38</c:f>
              <c:numCache>
                <c:formatCode>0.00</c:formatCode>
                <c:ptCount val="9"/>
              </c:numCache>
            </c:numRef>
          </c:yVal>
        </c:ser>
        <c:axId val="189298560"/>
        <c:axId val="189300096"/>
      </c:scatterChart>
      <c:valAx>
        <c:axId val="189298560"/>
        <c:scaling>
          <c:orientation val="maxMin"/>
        </c:scaling>
        <c:axPos val="t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9300096"/>
        <c:crosses val="autoZero"/>
        <c:crossBetween val="midCat"/>
      </c:valAx>
      <c:valAx>
        <c:axId val="189300096"/>
        <c:scaling>
          <c:orientation val="maxMin"/>
        </c:scaling>
        <c:axPos val="r"/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92985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7" footer="0.49212598450000167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Stress-Strain-Diagramm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2706371349763843E-2"/>
          <c:y val="0.11853408406658045"/>
          <c:w val="0.89821976451416841"/>
          <c:h val="0.86019417475728155"/>
        </c:manualLayout>
      </c:layout>
      <c:scatterChart>
        <c:scatterStyle val="lineMarker"/>
        <c:ser>
          <c:idx val="1"/>
          <c:order val="0"/>
          <c:tx>
            <c:v>ULS with "Calc. Mean Values 5.7"</c:v>
          </c:tx>
          <c:marker>
            <c:symbol val="none"/>
          </c:marker>
          <c:xVal>
            <c:numRef>
              <c:f>' EN 1992-1-1-GZT nach EC2, 5.7'!$G$25:$G$39</c:f>
              <c:numCache>
                <c:formatCode>General</c:formatCode>
                <c:ptCount val="15"/>
                <c:pt idx="0">
                  <c:v>25</c:v>
                </c:pt>
                <c:pt idx="1">
                  <c:v>3.5</c:v>
                </c:pt>
                <c:pt idx="2">
                  <c:v>0.3</c:v>
                </c:pt>
                <c:pt idx="3" formatCode="0.0000">
                  <c:v>8.3694083694083696E-2</c:v>
                </c:pt>
                <c:pt idx="4">
                  <c:v>0</c:v>
                </c:pt>
                <c:pt idx="5">
                  <c:v>0</c:v>
                </c:pt>
                <c:pt idx="6" formatCode="0.0000">
                  <c:v>-8.3694083694083696E-2</c:v>
                </c:pt>
                <c:pt idx="7">
                  <c:v>-0.5</c:v>
                </c:pt>
                <c:pt idx="8">
                  <c:v>-1</c:v>
                </c:pt>
                <c:pt idx="9">
                  <c:v>-1.5</c:v>
                </c:pt>
                <c:pt idx="10">
                  <c:v>-2</c:v>
                </c:pt>
                <c:pt idx="11">
                  <c:v>-2.2000000000000002</c:v>
                </c:pt>
                <c:pt idx="12">
                  <c:v>-2.5</c:v>
                </c:pt>
                <c:pt idx="13">
                  <c:v>-3</c:v>
                </c:pt>
                <c:pt idx="14">
                  <c:v>-3.5</c:v>
                </c:pt>
              </c:numCache>
            </c:numRef>
          </c:xVal>
          <c:yVal>
            <c:numRef>
              <c:f>' EN 1992-1-1-GZT nach EC2, 5.7'!$H$25:$H$39</c:f>
              <c:numCache>
                <c:formatCode>0.00</c:formatCode>
                <c:ptCount val="15"/>
                <c:pt idx="0">
                  <c:v>0.29045714285714291</c:v>
                </c:pt>
                <c:pt idx="1">
                  <c:v>0.60617142857142858</c:v>
                </c:pt>
                <c:pt idx="2">
                  <c:v>0.60617142857142858</c:v>
                </c:pt>
                <c:pt idx="3">
                  <c:v>2.0714285714285716</c:v>
                </c:pt>
                <c:pt idx="4">
                  <c:v>0</c:v>
                </c:pt>
                <c:pt idx="5">
                  <c:v>0</c:v>
                </c:pt>
                <c:pt idx="6">
                  <c:v>-2.0714285714285716</c:v>
                </c:pt>
                <c:pt idx="7">
                  <c:v>-7.9347863989317835</c:v>
                </c:pt>
                <c:pt idx="8">
                  <c:v>-12.304827734051269</c:v>
                </c:pt>
                <c:pt idx="9">
                  <c:v>-14.54615335167786</c:v>
                </c:pt>
                <c:pt idx="10">
                  <c:v>-15.414780953843454</c:v>
                </c:pt>
                <c:pt idx="11">
                  <c:v>-15.482142857142859</c:v>
                </c:pt>
                <c:pt idx="12">
                  <c:v>-15.346622068931701</c:v>
                </c:pt>
                <c:pt idx="13">
                  <c:v>-14.610685609632796</c:v>
                </c:pt>
                <c:pt idx="14">
                  <c:v>-13.381979659480439</c:v>
                </c:pt>
              </c:numCache>
            </c:numRef>
          </c:yVal>
        </c:ser>
        <c:axId val="189423616"/>
        <c:axId val="189425152"/>
      </c:scatterChart>
      <c:valAx>
        <c:axId val="189423616"/>
        <c:scaling>
          <c:orientation val="maxMin"/>
          <c:max val="26"/>
          <c:min val="-5"/>
        </c:scaling>
        <c:axPos val="t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9425152"/>
        <c:crosses val="autoZero"/>
        <c:crossBetween val="midCat"/>
      </c:valAx>
      <c:valAx>
        <c:axId val="189425152"/>
        <c:scaling>
          <c:orientation val="maxMin"/>
        </c:scaling>
        <c:axPos val="r"/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9423616"/>
        <c:crosses val="autoZero"/>
        <c:crossBetween val="midCat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5.5943223483562066E-2"/>
          <c:y val="0.724268272552968"/>
          <c:w val="0.38286996364603754"/>
          <c:h val="9.5171148514923823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107373</xdr:colOff>
      <xdr:row>44</xdr:row>
      <xdr:rowOff>966</xdr:rowOff>
    </xdr:from>
    <xdr:to>
      <xdr:col>9</xdr:col>
      <xdr:colOff>704850</xdr:colOff>
      <xdr:row>68</xdr:row>
      <xdr:rowOff>39153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97847</xdr:colOff>
      <xdr:row>69</xdr:row>
      <xdr:rowOff>13251</xdr:rowOff>
    </xdr:from>
    <xdr:to>
      <xdr:col>6</xdr:col>
      <xdr:colOff>200024</xdr:colOff>
      <xdr:row>84</xdr:row>
      <xdr:rowOff>85725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323849</xdr:colOff>
      <xdr:row>69</xdr:row>
      <xdr:rowOff>9525</xdr:rowOff>
    </xdr:from>
    <xdr:to>
      <xdr:col>9</xdr:col>
      <xdr:colOff>723899</xdr:colOff>
      <xdr:row>84</xdr:row>
      <xdr:rowOff>47625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7651" cy="602184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12"/>
  <sheetViews>
    <sheetView tabSelected="1" topLeftCell="A4" zoomScaleNormal="100" workbookViewId="0">
      <selection activeCell="C19" sqref="C19"/>
    </sheetView>
  </sheetViews>
  <sheetFormatPr baseColWidth="10" defaultRowHeight="12.75"/>
  <cols>
    <col min="1" max="1" width="7.5703125" customWidth="1"/>
    <col min="2" max="2" width="14.28515625" customWidth="1"/>
    <col min="3" max="3" width="11.5703125" bestFit="1" customWidth="1"/>
    <col min="4" max="4" width="7.140625" customWidth="1"/>
    <col min="5" max="5" width="6.85546875" customWidth="1"/>
    <col min="6" max="6" width="7.140625" customWidth="1"/>
    <col min="7" max="7" width="12.42578125" bestFit="1" customWidth="1"/>
    <col min="16" max="16" width="12.5703125" customWidth="1"/>
  </cols>
  <sheetData>
    <row r="1" spans="1:16" ht="20.25">
      <c r="A1" s="1" t="s">
        <v>50</v>
      </c>
    </row>
    <row r="4" spans="1:16">
      <c r="A4" s="2" t="s">
        <v>0</v>
      </c>
      <c r="B4" s="3" t="s">
        <v>51</v>
      </c>
      <c r="C4" s="3"/>
      <c r="D4" s="3"/>
      <c r="E4" s="3"/>
      <c r="F4" s="3"/>
      <c r="G4" s="3"/>
      <c r="H4" s="3"/>
      <c r="I4" s="3"/>
      <c r="J4" s="3"/>
    </row>
    <row r="5" spans="1:16" s="7" customFormat="1">
      <c r="A5" s="6"/>
    </row>
    <row r="6" spans="1:16" s="7" customFormat="1" ht="13.5" thickBot="1">
      <c r="A6" s="6"/>
    </row>
    <row r="7" spans="1:16" s="7" customFormat="1" ht="15">
      <c r="A7" s="8"/>
      <c r="B7" s="9" t="s">
        <v>2</v>
      </c>
      <c r="C7" s="10"/>
      <c r="D7" s="10"/>
      <c r="E7" s="9" t="s">
        <v>3</v>
      </c>
      <c r="F7" s="10"/>
      <c r="G7" s="10"/>
      <c r="H7" s="11"/>
      <c r="I7" s="11"/>
      <c r="L7" s="87" t="s">
        <v>27</v>
      </c>
      <c r="M7" s="88"/>
      <c r="N7" s="87" t="s">
        <v>28</v>
      </c>
      <c r="O7" s="88"/>
      <c r="P7" s="89"/>
    </row>
    <row r="8" spans="1:16" s="7" customFormat="1" ht="18">
      <c r="A8" s="13"/>
      <c r="B8" s="14" t="s">
        <v>4</v>
      </c>
      <c r="C8" s="12"/>
      <c r="D8" s="12"/>
      <c r="E8" s="15"/>
      <c r="F8" s="12"/>
      <c r="G8" s="12"/>
      <c r="L8" s="90" t="s">
        <v>29</v>
      </c>
      <c r="M8" s="91"/>
      <c r="N8" s="56"/>
      <c r="O8" s="57" t="s">
        <v>30</v>
      </c>
      <c r="P8" s="58" t="s">
        <v>31</v>
      </c>
    </row>
    <row r="9" spans="1:16" s="7" customFormat="1" ht="18.75">
      <c r="A9" s="13"/>
      <c r="B9" s="33" t="s">
        <v>48</v>
      </c>
      <c r="C9" s="3">
        <v>-30</v>
      </c>
      <c r="D9" t="s">
        <v>5</v>
      </c>
      <c r="F9" s="15" t="s">
        <v>6</v>
      </c>
      <c r="G9" s="50">
        <v>2.9</v>
      </c>
      <c r="H9" t="s">
        <v>5</v>
      </c>
      <c r="L9" s="59" t="s">
        <v>32</v>
      </c>
      <c r="M9" s="60" t="s">
        <v>33</v>
      </c>
      <c r="N9" s="59" t="s">
        <v>34</v>
      </c>
      <c r="O9" s="61" t="s">
        <v>35</v>
      </c>
      <c r="P9" s="62" t="s">
        <v>36</v>
      </c>
    </row>
    <row r="10" spans="1:16" s="7" customFormat="1" ht="18">
      <c r="A10" s="13"/>
      <c r="B10" s="33" t="s">
        <v>12</v>
      </c>
      <c r="C10" s="3">
        <v>33000</v>
      </c>
      <c r="D10" t="s">
        <v>5</v>
      </c>
      <c r="F10" s="19" t="s">
        <v>18</v>
      </c>
      <c r="G10" s="16">
        <v>0.48</v>
      </c>
      <c r="H10" t="s">
        <v>5</v>
      </c>
      <c r="L10" s="63"/>
      <c r="M10" s="64" t="s">
        <v>37</v>
      </c>
      <c r="N10" s="63"/>
      <c r="O10" s="65" t="s">
        <v>38</v>
      </c>
      <c r="P10" s="66" t="s">
        <v>39</v>
      </c>
    </row>
    <row r="11" spans="1:16" s="7" customFormat="1" ht="15.75">
      <c r="A11" s="13"/>
      <c r="B11" t="s">
        <v>13</v>
      </c>
      <c r="C11" s="3">
        <v>-2.2000000000000002</v>
      </c>
      <c r="D11" s="12" t="s">
        <v>25</v>
      </c>
      <c r="F11" s="19" t="s">
        <v>19</v>
      </c>
      <c r="G11" s="16">
        <v>0.23</v>
      </c>
      <c r="H11" t="s">
        <v>5</v>
      </c>
      <c r="L11" s="67">
        <v>0.6</v>
      </c>
      <c r="M11" s="68">
        <f>L11*0.4</f>
        <v>0.24</v>
      </c>
      <c r="N11" s="67">
        <v>0.6</v>
      </c>
      <c r="O11" s="69">
        <f>N11*0.25</f>
        <v>0.15</v>
      </c>
      <c r="P11" s="70">
        <f>N11*0.37</f>
        <v>0.222</v>
      </c>
    </row>
    <row r="12" spans="1:16" ht="15.75">
      <c r="A12" s="17"/>
      <c r="B12" t="s">
        <v>14</v>
      </c>
      <c r="C12" s="3">
        <v>-3.5</v>
      </c>
      <c r="D12" s="12" t="s">
        <v>25</v>
      </c>
      <c r="F12" s="19" t="s">
        <v>23</v>
      </c>
      <c r="G12" s="55">
        <v>1</v>
      </c>
      <c r="H12" t="s">
        <v>26</v>
      </c>
      <c r="I12" s="18"/>
      <c r="L12" s="67">
        <v>0.9</v>
      </c>
      <c r="M12" s="68">
        <f t="shared" ref="M12:M14" si="0">L12*0.4</f>
        <v>0.36000000000000004</v>
      </c>
      <c r="N12" s="67">
        <v>0.9</v>
      </c>
      <c r="O12" s="69">
        <f t="shared" ref="O12:O14" si="1">N12*0.25</f>
        <v>0.22500000000000001</v>
      </c>
      <c r="P12" s="70">
        <f t="shared" ref="P12:P14" si="2">N12*0.37</f>
        <v>0.33300000000000002</v>
      </c>
    </row>
    <row r="13" spans="1:16" ht="15.75">
      <c r="F13" s="19" t="s">
        <v>24</v>
      </c>
      <c r="G13" s="55">
        <v>1.7</v>
      </c>
      <c r="H13" t="s">
        <v>26</v>
      </c>
      <c r="L13" s="67">
        <v>1.2</v>
      </c>
      <c r="M13" s="68">
        <f t="shared" si="0"/>
        <v>0.48</v>
      </c>
      <c r="N13" s="67">
        <v>1.2</v>
      </c>
      <c r="O13" s="69">
        <f t="shared" si="1"/>
        <v>0.3</v>
      </c>
      <c r="P13" s="70">
        <f t="shared" si="2"/>
        <v>0.44400000000000001</v>
      </c>
    </row>
    <row r="14" spans="1:16">
      <c r="B14" t="s">
        <v>44</v>
      </c>
      <c r="F14" s="19"/>
      <c r="L14" s="67">
        <v>1.5</v>
      </c>
      <c r="M14" s="68">
        <f t="shared" si="0"/>
        <v>0.60000000000000009</v>
      </c>
      <c r="N14" s="67">
        <v>1.5</v>
      </c>
      <c r="O14" s="69">
        <f t="shared" si="1"/>
        <v>0.375</v>
      </c>
      <c r="P14" s="70">
        <f t="shared" si="2"/>
        <v>0.55499999999999994</v>
      </c>
    </row>
    <row r="15" spans="1:16" ht="15.75">
      <c r="B15" s="19" t="s">
        <v>45</v>
      </c>
      <c r="C15" s="83">
        <v>0.85</v>
      </c>
      <c r="D15" t="s">
        <v>26</v>
      </c>
      <c r="F15" s="19" t="s">
        <v>46</v>
      </c>
      <c r="G15" s="3">
        <v>1</v>
      </c>
      <c r="H15" t="s">
        <v>26</v>
      </c>
      <c r="L15" s="67">
        <v>1.8</v>
      </c>
      <c r="M15" s="68">
        <f>L15*0.4</f>
        <v>0.72000000000000008</v>
      </c>
      <c r="N15" s="67">
        <v>1.8</v>
      </c>
      <c r="O15" s="69">
        <f>N15*0.25</f>
        <v>0.45</v>
      </c>
      <c r="P15" s="70">
        <f>N15*0.37</f>
        <v>0.66600000000000004</v>
      </c>
    </row>
    <row r="16" spans="1:16" ht="15.75">
      <c r="B16" s="19" t="s">
        <v>49</v>
      </c>
      <c r="C16" s="3">
        <v>1.4</v>
      </c>
      <c r="F16" s="19"/>
      <c r="L16" s="67">
        <v>2.1</v>
      </c>
      <c r="M16" s="68">
        <f>L16*0.4</f>
        <v>0.84000000000000008</v>
      </c>
      <c r="N16" s="67">
        <v>2.1</v>
      </c>
      <c r="O16" s="69">
        <f>N16*0.25</f>
        <v>0.52500000000000002</v>
      </c>
      <c r="P16" s="70">
        <f>N16*0.37</f>
        <v>0.77700000000000002</v>
      </c>
    </row>
    <row r="17" spans="1:27" ht="13.5" thickBot="1">
      <c r="F17" s="19"/>
      <c r="L17" s="71">
        <v>2.4</v>
      </c>
      <c r="M17" s="72">
        <f>L17*0.4</f>
        <v>0.96</v>
      </c>
      <c r="N17" s="71">
        <v>2.4</v>
      </c>
      <c r="O17" s="73">
        <f>N17*0.25</f>
        <v>0.6</v>
      </c>
      <c r="P17" s="74">
        <f>N17*0.37</f>
        <v>0.88800000000000001</v>
      </c>
    </row>
    <row r="18" spans="1:27">
      <c r="A18" s="4" t="s">
        <v>10</v>
      </c>
      <c r="B18" s="5"/>
      <c r="C18" s="5"/>
      <c r="D18" s="5"/>
      <c r="E18" s="5"/>
      <c r="F18" s="5"/>
      <c r="G18" s="5"/>
      <c r="H18" s="5"/>
      <c r="I18" s="5"/>
      <c r="J18" s="5"/>
    </row>
    <row r="19" spans="1:27" ht="15.75">
      <c r="A19" s="17"/>
      <c r="B19" s="33" t="s">
        <v>15</v>
      </c>
      <c r="C19" s="7">
        <f>C10*1.05/C16</f>
        <v>24750</v>
      </c>
      <c r="D19" t="s">
        <v>5</v>
      </c>
      <c r="F19" s="15" t="s">
        <v>7</v>
      </c>
      <c r="G19" s="85">
        <f>1.04*G10*G12*G13/C16</f>
        <v>0.60617142857142858</v>
      </c>
      <c r="H19" t="s">
        <v>5</v>
      </c>
      <c r="I19" s="15"/>
    </row>
    <row r="20" spans="1:27" ht="15.75">
      <c r="A20" s="17"/>
      <c r="B20" s="33" t="s">
        <v>47</v>
      </c>
      <c r="C20" s="86">
        <f>0.85*C9*C15/C16</f>
        <v>-15.482142857142859</v>
      </c>
      <c r="D20" t="s">
        <v>5</v>
      </c>
      <c r="F20" s="15" t="s">
        <v>8</v>
      </c>
      <c r="G20" s="85">
        <f>1.04*G11*G12*G13/C16</f>
        <v>0.29045714285714291</v>
      </c>
      <c r="H20" s="19" t="s">
        <v>5</v>
      </c>
      <c r="I20" s="15"/>
      <c r="AA20" s="84"/>
    </row>
    <row r="21" spans="1:27">
      <c r="A21" s="20"/>
      <c r="B21" s="21" t="s">
        <v>9</v>
      </c>
      <c r="C21" s="22">
        <f>1.05*$C$15/C16*$C$10*ABS(($C$11/1000))/ABS($C$20)</f>
        <v>2.9894117647058827</v>
      </c>
      <c r="D21" s="21"/>
      <c r="E21" s="21"/>
      <c r="F21" s="21"/>
      <c r="G21" s="21"/>
      <c r="H21" s="21"/>
      <c r="I21" s="22"/>
    </row>
    <row r="23" spans="1:27" ht="14.25">
      <c r="D23" s="34"/>
      <c r="E23" s="35"/>
      <c r="F23" s="54" t="s">
        <v>20</v>
      </c>
      <c r="G23" s="35" t="s">
        <v>11</v>
      </c>
      <c r="H23" s="40" t="s">
        <v>16</v>
      </c>
      <c r="I23" s="54" t="s">
        <v>17</v>
      </c>
    </row>
    <row r="24" spans="1:27">
      <c r="D24" s="36"/>
      <c r="E24" s="37"/>
      <c r="F24" s="38"/>
      <c r="G24" s="41" t="s">
        <v>25</v>
      </c>
      <c r="H24" s="41" t="s">
        <v>5</v>
      </c>
      <c r="I24" s="41"/>
    </row>
    <row r="25" spans="1:27" ht="15.75">
      <c r="B25" t="s">
        <v>43</v>
      </c>
      <c r="C25" s="33">
        <v>5</v>
      </c>
      <c r="D25" s="49" t="s">
        <v>21</v>
      </c>
      <c r="E25" s="24"/>
      <c r="F25" s="51">
        <v>1</v>
      </c>
      <c r="G25" s="24">
        <v>25</v>
      </c>
      <c r="H25" s="26">
        <f>G20</f>
        <v>0.29045714285714291</v>
      </c>
      <c r="I25" s="42" t="s">
        <v>8</v>
      </c>
      <c r="J25" s="23"/>
    </row>
    <row r="26" spans="1:27" ht="15.75">
      <c r="D26" s="17"/>
      <c r="E26" s="19"/>
      <c r="F26" s="52">
        <v>2</v>
      </c>
      <c r="G26" s="19">
        <v>3.5</v>
      </c>
      <c r="H26" s="26">
        <f>G19</f>
        <v>0.60617142857142858</v>
      </c>
      <c r="I26" s="43" t="s">
        <v>7</v>
      </c>
      <c r="J26" s="23"/>
    </row>
    <row r="27" spans="1:27" ht="15.75">
      <c r="D27" s="27"/>
      <c r="E27" s="28"/>
      <c r="F27" s="52">
        <v>3</v>
      </c>
      <c r="G27" s="19">
        <v>0.3</v>
      </c>
      <c r="H27" s="26">
        <f>G19</f>
        <v>0.60617142857142858</v>
      </c>
      <c r="I27" s="43" t="s">
        <v>7</v>
      </c>
      <c r="J27" s="23"/>
    </row>
    <row r="28" spans="1:27" ht="15.75">
      <c r="D28" s="27"/>
      <c r="E28" s="28"/>
      <c r="F28" s="52">
        <v>4</v>
      </c>
      <c r="G28" s="39">
        <f>H28/C19*1000</f>
        <v>8.3694083694083696E-2</v>
      </c>
      <c r="H28" s="23">
        <f>G9*G15/C16</f>
        <v>2.0714285714285716</v>
      </c>
      <c r="I28" s="43" t="s">
        <v>6</v>
      </c>
      <c r="J28" s="23"/>
    </row>
    <row r="29" spans="1:27">
      <c r="D29" s="29"/>
      <c r="E29" s="30"/>
      <c r="F29" s="53">
        <v>5</v>
      </c>
      <c r="G29" s="21">
        <v>0</v>
      </c>
      <c r="H29" s="31">
        <v>0</v>
      </c>
      <c r="I29" s="44"/>
      <c r="J29" s="23"/>
    </row>
    <row r="30" spans="1:27">
      <c r="B30" t="s">
        <v>43</v>
      </c>
      <c r="C30" s="33">
        <v>10</v>
      </c>
      <c r="D30" s="48" t="s">
        <v>22</v>
      </c>
      <c r="E30" s="32"/>
      <c r="F30" s="51">
        <v>1</v>
      </c>
      <c r="G30" s="24">
        <v>0</v>
      </c>
      <c r="H30" s="25">
        <f t="shared" ref="H30" si="3">$C$9*($C$21*(G30/$C$11)-(G30/$C$11)^2)/(1+($C$21-2)*(G30/$C$11))</f>
        <v>0</v>
      </c>
      <c r="I30" s="45"/>
      <c r="J30" s="23"/>
      <c r="K30" s="85"/>
    </row>
    <row r="31" spans="1:27">
      <c r="D31" s="27"/>
      <c r="E31" s="28"/>
      <c r="F31" s="52">
        <v>2</v>
      </c>
      <c r="G31" s="39">
        <f>-G28</f>
        <v>-8.3694083694083696E-2</v>
      </c>
      <c r="H31" s="26">
        <f>G31*C19/1000</f>
        <v>-2.0714285714285716</v>
      </c>
      <c r="I31" s="26">
        <f>$C$9*($C$21*(G31/$C$11)-(G31/$C$11)^2)/(1+($C$21-2)*(G31/$C$11))</f>
        <v>-3.2461617491182979</v>
      </c>
      <c r="J31" s="23"/>
      <c r="K31" s="23"/>
    </row>
    <row r="32" spans="1:27">
      <c r="D32" s="27"/>
      <c r="E32" s="28"/>
      <c r="F32" s="52">
        <v>3</v>
      </c>
      <c r="G32" s="19">
        <f>$C$12/($C$30-3)*(F32-2)</f>
        <v>-0.5</v>
      </c>
      <c r="H32" s="26">
        <f>$C$20*($C$21*(G32/$C$11)-(G32/$C$11)^2)/(1+($C$21-2)*(G32/$C$11))</f>
        <v>-7.9347863989317835</v>
      </c>
      <c r="I32" s="46"/>
      <c r="J32" s="23"/>
      <c r="K32" s="23"/>
    </row>
    <row r="33" spans="1:11">
      <c r="D33" s="27"/>
      <c r="E33" s="28"/>
      <c r="F33" s="52">
        <v>4</v>
      </c>
      <c r="G33" s="19">
        <f t="shared" ref="G33:G35" si="4">$C$12/($C$30-3)*(F33-2)</f>
        <v>-1</v>
      </c>
      <c r="H33" s="26">
        <f t="shared" ref="H33:H36" si="5">$C$20*($C$21*(G33/$C$11)-(G33/$C$11)^2)/(1+($C$21-2)*(G33/$C$11))</f>
        <v>-12.304827734051269</v>
      </c>
      <c r="I33" s="46"/>
      <c r="J33" s="23"/>
      <c r="K33" s="23"/>
    </row>
    <row r="34" spans="1:11">
      <c r="D34" s="27"/>
      <c r="E34" s="28"/>
      <c r="F34" s="52">
        <v>5</v>
      </c>
      <c r="G34" s="19">
        <f t="shared" si="4"/>
        <v>-1.5</v>
      </c>
      <c r="H34" s="26">
        <f t="shared" si="5"/>
        <v>-14.54615335167786</v>
      </c>
      <c r="I34" s="46"/>
      <c r="J34" s="23"/>
      <c r="K34" s="23"/>
    </row>
    <row r="35" spans="1:11">
      <c r="D35" s="27"/>
      <c r="E35" s="28"/>
      <c r="F35" s="52">
        <v>6</v>
      </c>
      <c r="G35" s="19">
        <f t="shared" si="4"/>
        <v>-2</v>
      </c>
      <c r="H35" s="26">
        <f t="shared" si="5"/>
        <v>-15.414780953843454</v>
      </c>
      <c r="I35" s="46"/>
      <c r="J35" s="23"/>
      <c r="K35" s="23"/>
    </row>
    <row r="36" spans="1:11">
      <c r="D36" s="27"/>
      <c r="E36" s="28"/>
      <c r="F36" s="52">
        <v>7</v>
      </c>
      <c r="G36">
        <f>C11</f>
        <v>-2.2000000000000002</v>
      </c>
      <c r="H36" s="26">
        <f t="shared" si="5"/>
        <v>-15.482142857142859</v>
      </c>
      <c r="I36" s="46"/>
      <c r="J36" s="23"/>
      <c r="K36" s="23"/>
    </row>
    <row r="37" spans="1:11">
      <c r="D37" s="27"/>
      <c r="E37" s="28"/>
      <c r="F37" s="52">
        <v>8</v>
      </c>
      <c r="G37" s="19">
        <f>$C$12/($C$30-3)*(F37-3)</f>
        <v>-2.5</v>
      </c>
      <c r="H37" s="26">
        <f>$C$20*($C$21*(G37/$C$11)-(G37/$C$11)^2)/(1+($C$21-2)*(G37/$C$11))</f>
        <v>-15.346622068931701</v>
      </c>
      <c r="I37" s="46"/>
      <c r="J37" s="23"/>
      <c r="K37" s="23"/>
    </row>
    <row r="38" spans="1:11">
      <c r="D38" s="27"/>
      <c r="E38" s="28"/>
      <c r="F38" s="52">
        <v>9</v>
      </c>
      <c r="G38" s="19">
        <f t="shared" ref="G38" si="6">$C$12/($C$30-3)*(F38-3)</f>
        <v>-3</v>
      </c>
      <c r="H38" s="26">
        <f>$C$20*($C$21*(G38/$C$11)-(G38/$C$11)^2)/(1+($C$21-2)*(G38/$C$11))</f>
        <v>-14.610685609632796</v>
      </c>
      <c r="I38" s="46"/>
      <c r="J38" s="23"/>
      <c r="K38" s="23"/>
    </row>
    <row r="39" spans="1:11">
      <c r="D39" s="27"/>
      <c r="E39" s="28"/>
      <c r="F39" s="52">
        <v>10</v>
      </c>
      <c r="G39" s="19">
        <f>C12</f>
        <v>-3.5</v>
      </c>
      <c r="H39" s="26">
        <f>$C$20*($C$21*(G39/$C$11)-(G39/$C$11)^2)/(1+($C$21-2)*(G39/$C$11))</f>
        <v>-13.381979659480439</v>
      </c>
      <c r="I39" s="46"/>
      <c r="J39" s="23"/>
      <c r="K39" s="23"/>
    </row>
    <row r="40" spans="1:11">
      <c r="D40" s="20"/>
      <c r="E40" s="21"/>
      <c r="F40" s="53"/>
      <c r="G40" s="21"/>
      <c r="H40" s="31"/>
      <c r="I40" s="47"/>
      <c r="J40" s="23"/>
    </row>
    <row r="41" spans="1:11">
      <c r="J41" s="23"/>
    </row>
    <row r="43" spans="1:11">
      <c r="A43" s="4" t="s">
        <v>1</v>
      </c>
      <c r="B43" s="5"/>
      <c r="C43" s="5"/>
      <c r="D43" s="5"/>
      <c r="E43" s="5"/>
      <c r="F43" s="5"/>
      <c r="G43" s="5"/>
      <c r="H43" s="5"/>
      <c r="I43" s="5"/>
      <c r="J43" s="5"/>
    </row>
    <row r="44" spans="1:11">
      <c r="J44" s="23"/>
    </row>
    <row r="45" spans="1:11">
      <c r="J45" s="23"/>
    </row>
    <row r="46" spans="1:11">
      <c r="J46" s="23"/>
    </row>
    <row r="47" spans="1:11">
      <c r="J47" s="23"/>
    </row>
    <row r="48" spans="1:11">
      <c r="J48" s="23"/>
    </row>
    <row r="49" spans="10:10">
      <c r="J49" s="23"/>
    </row>
    <row r="50" spans="10:10">
      <c r="J50" s="23"/>
    </row>
    <row r="51" spans="10:10">
      <c r="J51" s="23"/>
    </row>
    <row r="52" spans="10:10">
      <c r="J52" s="23"/>
    </row>
    <row r="53" spans="10:10">
      <c r="J53" s="23"/>
    </row>
    <row r="54" spans="10:10">
      <c r="J54" s="23"/>
    </row>
    <row r="55" spans="10:10">
      <c r="J55" s="23"/>
    </row>
    <row r="56" spans="10:10">
      <c r="J56" s="23"/>
    </row>
    <row r="57" spans="10:10">
      <c r="J57" s="23"/>
    </row>
    <row r="58" spans="10:10">
      <c r="J58" s="23"/>
    </row>
    <row r="59" spans="10:10">
      <c r="J59" s="23"/>
    </row>
    <row r="60" spans="10:10">
      <c r="J60" s="23"/>
    </row>
    <row r="61" spans="10:10">
      <c r="J61" s="23"/>
    </row>
    <row r="62" spans="10:10">
      <c r="J62" s="23"/>
    </row>
    <row r="63" spans="10:10">
      <c r="J63" s="23"/>
    </row>
    <row r="64" spans="10:10">
      <c r="J64" s="23"/>
    </row>
    <row r="65" spans="10:10">
      <c r="J65" s="23"/>
    </row>
    <row r="66" spans="10:10">
      <c r="J66" s="23"/>
    </row>
    <row r="67" spans="10:10">
      <c r="J67" s="23"/>
    </row>
    <row r="68" spans="10:10">
      <c r="J68" s="23"/>
    </row>
    <row r="69" spans="10:10">
      <c r="J69" s="23"/>
    </row>
    <row r="70" spans="10:10">
      <c r="J70" s="23"/>
    </row>
    <row r="71" spans="10:10">
      <c r="J71" s="23"/>
    </row>
    <row r="72" spans="10:10">
      <c r="J72" s="23"/>
    </row>
    <row r="73" spans="10:10">
      <c r="J73" s="23"/>
    </row>
    <row r="74" spans="10:10">
      <c r="J74" s="23"/>
    </row>
    <row r="75" spans="10:10">
      <c r="J75" s="23"/>
    </row>
    <row r="76" spans="10:10">
      <c r="J76" s="23"/>
    </row>
    <row r="77" spans="10:10">
      <c r="J77" s="23"/>
    </row>
    <row r="78" spans="10:10">
      <c r="J78" s="23"/>
    </row>
    <row r="79" spans="10:10">
      <c r="J79" s="23"/>
    </row>
    <row r="80" spans="10:10">
      <c r="J80" s="23"/>
    </row>
    <row r="81" spans="10:10">
      <c r="J81" s="23"/>
    </row>
    <row r="82" spans="10:10">
      <c r="J82" s="23"/>
    </row>
    <row r="83" spans="10:10">
      <c r="J83" s="23"/>
    </row>
    <row r="84" spans="10:10">
      <c r="J84" s="23"/>
    </row>
    <row r="85" spans="10:10">
      <c r="J85" s="23"/>
    </row>
    <row r="86" spans="10:10">
      <c r="J86" s="23"/>
    </row>
    <row r="87" spans="10:10">
      <c r="J87" s="23"/>
    </row>
    <row r="88" spans="10:10">
      <c r="J88" s="23"/>
    </row>
    <row r="89" spans="10:10">
      <c r="J89" s="23"/>
    </row>
    <row r="90" spans="10:10">
      <c r="J90" s="23"/>
    </row>
    <row r="91" spans="10:10">
      <c r="J91" s="23"/>
    </row>
    <row r="92" spans="10:10">
      <c r="J92" s="23"/>
    </row>
    <row r="93" spans="10:10">
      <c r="J93" s="23"/>
    </row>
    <row r="94" spans="10:10">
      <c r="J94" s="23"/>
    </row>
    <row r="95" spans="10:10">
      <c r="J95" s="23"/>
    </row>
    <row r="96" spans="10:10">
      <c r="J96" s="23"/>
    </row>
    <row r="97" spans="10:10">
      <c r="J97" s="23"/>
    </row>
    <row r="98" spans="10:10">
      <c r="J98" s="23"/>
    </row>
    <row r="99" spans="10:10">
      <c r="J99" s="23"/>
    </row>
    <row r="100" spans="10:10">
      <c r="J100" s="23"/>
    </row>
    <row r="101" spans="10:10">
      <c r="J101" s="23"/>
    </row>
    <row r="102" spans="10:10">
      <c r="J102" s="23"/>
    </row>
    <row r="103" spans="10:10">
      <c r="J103" s="23"/>
    </row>
    <row r="104" spans="10:10">
      <c r="J104" s="23"/>
    </row>
    <row r="105" spans="10:10">
      <c r="J105" s="23"/>
    </row>
    <row r="106" spans="10:10">
      <c r="J106" s="23"/>
    </row>
    <row r="107" spans="10:10">
      <c r="J107" s="23"/>
    </row>
    <row r="108" spans="10:10">
      <c r="J108" s="23"/>
    </row>
    <row r="109" spans="10:10">
      <c r="J109" s="23"/>
    </row>
    <row r="110" spans="10:10">
      <c r="J110" s="23"/>
    </row>
    <row r="111" spans="10:10">
      <c r="J111" s="23"/>
    </row>
    <row r="112" spans="10:10">
      <c r="J112" s="23"/>
    </row>
  </sheetData>
  <mergeCells count="3">
    <mergeCell ref="L7:M7"/>
    <mergeCell ref="N7:P7"/>
    <mergeCell ref="L8:M8"/>
  </mergeCells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B2" sqref="B2:C6"/>
    </sheetView>
  </sheetViews>
  <sheetFormatPr baseColWidth="10" defaultRowHeight="15"/>
  <cols>
    <col min="1" max="1" width="6.7109375" style="80" customWidth="1"/>
    <col min="2" max="3" width="11.7109375" style="81" customWidth="1"/>
    <col min="4" max="16384" width="11.42578125" style="77"/>
  </cols>
  <sheetData>
    <row r="1" spans="1:3">
      <c r="A1" s="75"/>
      <c r="B1" s="75" t="s">
        <v>40</v>
      </c>
      <c r="C1" s="76" t="s">
        <v>41</v>
      </c>
    </row>
    <row r="2" spans="1:3">
      <c r="A2" s="78">
        <v>1</v>
      </c>
      <c r="B2" s="82">
        <v>0</v>
      </c>
      <c r="C2" s="82">
        <v>0</v>
      </c>
    </row>
    <row r="3" spans="1:3">
      <c r="A3" s="78">
        <v>2</v>
      </c>
      <c r="B3" s="82">
        <f>' EN 1992-1-1-GZT nach EC2, 5.7'!G28</f>
        <v>8.3694083694083696E-2</v>
      </c>
      <c r="C3" s="82">
        <f>' EN 1992-1-1-GZT nach EC2, 5.7'!H28</f>
        <v>2.0714285714285716</v>
      </c>
    </row>
    <row r="4" spans="1:3">
      <c r="A4" s="78">
        <v>3</v>
      </c>
      <c r="B4" s="82">
        <f>' EN 1992-1-1-GZT nach EC2, 5.7'!G27</f>
        <v>0.3</v>
      </c>
      <c r="C4" s="82">
        <f>' EN 1992-1-1-GZT nach EC2, 5.7'!H26</f>
        <v>0.60617142857142858</v>
      </c>
    </row>
    <row r="5" spans="1:3">
      <c r="A5" s="78">
        <v>4</v>
      </c>
      <c r="B5" s="82">
        <f>' EN 1992-1-1-GZT nach EC2, 5.7'!G26</f>
        <v>3.5</v>
      </c>
      <c r="C5" s="82">
        <f>' EN 1992-1-1-GZT nach EC2, 5.7'!H26</f>
        <v>0.60617142857142858</v>
      </c>
    </row>
    <row r="6" spans="1:3">
      <c r="A6" s="78">
        <v>5</v>
      </c>
      <c r="B6" s="82">
        <f>' EN 1992-1-1-GZT nach EC2, 5.7'!G25</f>
        <v>25</v>
      </c>
      <c r="C6" s="82">
        <f>' EN 1992-1-1-GZT nach EC2, 5.7'!H25</f>
        <v>0.29045714285714291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I13" sqref="I13:J13"/>
    </sheetView>
  </sheetViews>
  <sheetFormatPr baseColWidth="10" defaultRowHeight="15"/>
  <cols>
    <col min="1" max="1" width="6.7109375" style="80" customWidth="1"/>
    <col min="2" max="3" width="10.7109375" style="81" customWidth="1"/>
    <col min="4" max="16384" width="11.42578125" style="77"/>
  </cols>
  <sheetData>
    <row r="1" spans="1:3">
      <c r="A1" s="75"/>
      <c r="B1" s="75" t="s">
        <v>42</v>
      </c>
      <c r="C1" s="76" t="s">
        <v>41</v>
      </c>
    </row>
    <row r="2" spans="1:3">
      <c r="A2" s="78">
        <v>1</v>
      </c>
      <c r="B2" s="79">
        <v>0</v>
      </c>
      <c r="C2" s="82">
        <f>' EN 1992-1-1-GZT nach EC2, 5.7'!H30</f>
        <v>0</v>
      </c>
    </row>
    <row r="3" spans="1:3">
      <c r="A3" s="78">
        <v>2</v>
      </c>
      <c r="B3" s="82">
        <f>-' EN 1992-1-1-GZT nach EC2, 5.7'!G31</f>
        <v>8.3694083694083696E-2</v>
      </c>
      <c r="C3" s="82">
        <f>' EN 1992-1-1-GZT nach EC2, 5.7'!H31</f>
        <v>-2.0714285714285716</v>
      </c>
    </row>
    <row r="4" spans="1:3">
      <c r="A4" s="78">
        <v>3</v>
      </c>
      <c r="B4" s="82">
        <f>-' EN 1992-1-1-GZT nach EC2, 5.7'!G32</f>
        <v>0.5</v>
      </c>
      <c r="C4" s="82">
        <f>' EN 1992-1-1-GZT nach EC2, 5.7'!H32</f>
        <v>-7.9347863989317835</v>
      </c>
    </row>
    <row r="5" spans="1:3">
      <c r="A5" s="78">
        <v>4</v>
      </c>
      <c r="B5" s="82">
        <f>-' EN 1992-1-1-GZT nach EC2, 5.7'!G33</f>
        <v>1</v>
      </c>
      <c r="C5" s="82">
        <f>' EN 1992-1-1-GZT nach EC2, 5.7'!H33</f>
        <v>-12.304827734051269</v>
      </c>
    </row>
    <row r="6" spans="1:3">
      <c r="A6" s="78">
        <v>5</v>
      </c>
      <c r="B6" s="82">
        <f>-' EN 1992-1-1-GZT nach EC2, 5.7'!G34</f>
        <v>1.5</v>
      </c>
      <c r="C6" s="82">
        <f>' EN 1992-1-1-GZT nach EC2, 5.7'!H34</f>
        <v>-14.54615335167786</v>
      </c>
    </row>
    <row r="7" spans="1:3">
      <c r="A7" s="78">
        <v>6</v>
      </c>
      <c r="B7" s="82">
        <f>-' EN 1992-1-1-GZT nach EC2, 5.7'!G35</f>
        <v>2</v>
      </c>
      <c r="C7" s="82">
        <f>' EN 1992-1-1-GZT nach EC2, 5.7'!H35</f>
        <v>-15.414780953843454</v>
      </c>
    </row>
    <row r="8" spans="1:3">
      <c r="A8" s="78">
        <v>7</v>
      </c>
      <c r="B8" s="82">
        <f>-' EN 1992-1-1-GZT nach EC2, 5.7'!G36</f>
        <v>2.2000000000000002</v>
      </c>
      <c r="C8" s="82">
        <f>' EN 1992-1-1-GZT nach EC2, 5.7'!H36</f>
        <v>-15.482142857142859</v>
      </c>
    </row>
    <row r="9" spans="1:3">
      <c r="A9" s="78">
        <v>8</v>
      </c>
      <c r="B9" s="82">
        <f>-' EN 1992-1-1-GZT nach EC2, 5.7'!G37</f>
        <v>2.5</v>
      </c>
      <c r="C9" s="82">
        <f>' EN 1992-1-1-GZT nach EC2, 5.7'!H37</f>
        <v>-15.346622068931701</v>
      </c>
    </row>
    <row r="10" spans="1:3">
      <c r="A10" s="78">
        <v>9</v>
      </c>
      <c r="B10" s="82">
        <f>-' EN 1992-1-1-GZT nach EC2, 5.7'!G38</f>
        <v>3</v>
      </c>
      <c r="C10" s="82">
        <f>' EN 1992-1-1-GZT nach EC2, 5.7'!H38</f>
        <v>-14.610685609632796</v>
      </c>
    </row>
    <row r="11" spans="1:3">
      <c r="A11" s="78">
        <v>10</v>
      </c>
      <c r="B11" s="82">
        <f>-' EN 1992-1-1-GZT nach EC2, 5.7'!G39</f>
        <v>3.5</v>
      </c>
      <c r="C11" s="82">
        <f>' EN 1992-1-1-GZT nach EC2, 5.7'!H39</f>
        <v>-13.381979659480439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</vt:vector>
  </HeadingPairs>
  <TitlesOfParts>
    <vt:vector size="4" baseType="lpstr">
      <vt:lpstr> EN 1992-1-1-GZT nach EC2, 5.7</vt:lpstr>
      <vt:lpstr>RFEM-Input Positive GZT 5.7</vt:lpstr>
      <vt:lpstr>RFEM-Input Negativ GZT 5.7</vt:lpstr>
      <vt:lpstr>Diagramm1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Meierhofer</dc:creator>
  <cp:lastModifiedBy>Alexander Meierhofer</cp:lastModifiedBy>
  <dcterms:created xsi:type="dcterms:W3CDTF">2019-11-11T14:36:17Z</dcterms:created>
  <dcterms:modified xsi:type="dcterms:W3CDTF">2020-02-24T14:26:55Z</dcterms:modified>
</cp:coreProperties>
</file>